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5"/>
  </bookViews>
  <sheets>
    <sheet name="Rekapitulace" sheetId="1" r:id="rId1"/>
    <sheet name=".1._D.1.2._D.1.2.1._PS 01-14-01" sheetId="2" r:id="rId2"/>
    <sheet name=".1._D.1.2._D.1.2.1._PS 02-14-01" sheetId="3" r:id="rId3"/>
    <sheet name=".1._D.1.2._D.1.2.9._PS 01-14-02" sheetId="4" r:id="rId4"/>
    <sheet name=".1._D.1.2._D.1.2.9._PS 02-14-02" sheetId="5" r:id="rId5"/>
    <sheet name=".1._D.1.3._D.1.3.5._PS 02-13-01" sheetId="6" r:id="rId6"/>
    <sheet name=".1._D.1.3._D.1.3.5._PS 02-13-02" sheetId="7" r:id="rId7"/>
    <sheet name=".2._D.2.3._D.2.3.4._SO 01-06-01" sheetId="8" r:id="rId8"/>
    <sheet name=".2._D.2.3._D.2.3.4._SO 02-06-01" sheetId="9" r:id="rId9"/>
    <sheet name=".2._D.2.3._D.2.3.6._SO 02-06-02" sheetId="10" r:id="rId10"/>
    <sheet name=".2._D.2.3._D.2.3.6._SO 02-12-01" sheetId="11" r:id="rId11"/>
    <sheet name=".2._D.2.3._D.2.3.8._SO 02-06-03" sheetId="12" r:id="rId12"/>
    <sheet name=".2._D.2.3._D.2.3.9._SO 02-50-01" sheetId="13" r:id="rId13"/>
    <sheet name="H_SO 98-98" sheetId="14" r:id="rId14"/>
  </sheets>
  <calcPr calcId="145621"/>
  <webPublishing codePage="0"/>
</workbook>
</file>

<file path=xl/calcChain.xml><?xml version="1.0" encoding="utf-8"?>
<calcChain xmlns="http://schemas.openxmlformats.org/spreadsheetml/2006/main">
  <c r="I27" i="14" l="1"/>
  <c r="O27" i="14" s="1"/>
  <c r="I23" i="14"/>
  <c r="I18" i="14"/>
  <c r="O18" i="14" s="1"/>
  <c r="I14" i="14"/>
  <c r="O14" i="14" s="1"/>
  <c r="I10" i="14"/>
  <c r="I12" i="13"/>
  <c r="O12" i="13" s="1"/>
  <c r="R11" i="13" s="1"/>
  <c r="O11" i="13" s="1"/>
  <c r="O2" i="13"/>
  <c r="I224" i="12"/>
  <c r="O224" i="12" s="1"/>
  <c r="R223" i="12" s="1"/>
  <c r="O223" i="12" s="1"/>
  <c r="I219" i="12"/>
  <c r="O219" i="12" s="1"/>
  <c r="I215" i="12"/>
  <c r="O215" i="12" s="1"/>
  <c r="I211" i="12"/>
  <c r="O211" i="12" s="1"/>
  <c r="I207" i="12"/>
  <c r="O207" i="12" s="1"/>
  <c r="I203" i="12"/>
  <c r="O203" i="12" s="1"/>
  <c r="I199" i="12"/>
  <c r="O199" i="12" s="1"/>
  <c r="I195" i="12"/>
  <c r="O195" i="12" s="1"/>
  <c r="I191" i="12"/>
  <c r="O191" i="12" s="1"/>
  <c r="I187" i="12"/>
  <c r="O187" i="12" s="1"/>
  <c r="I183" i="12"/>
  <c r="O183" i="12" s="1"/>
  <c r="I179" i="12"/>
  <c r="O179" i="12" s="1"/>
  <c r="I175" i="12"/>
  <c r="O175" i="12" s="1"/>
  <c r="I171" i="12"/>
  <c r="O171" i="12" s="1"/>
  <c r="I166" i="12"/>
  <c r="O166" i="12" s="1"/>
  <c r="I162" i="12"/>
  <c r="O162" i="12" s="1"/>
  <c r="I158" i="12"/>
  <c r="O158" i="12" s="1"/>
  <c r="I154" i="12"/>
  <c r="O154" i="12" s="1"/>
  <c r="I150" i="12"/>
  <c r="O150" i="12" s="1"/>
  <c r="R149" i="12" s="1"/>
  <c r="O149" i="12" s="1"/>
  <c r="I145" i="12"/>
  <c r="O145" i="12" s="1"/>
  <c r="I141" i="12"/>
  <c r="O141" i="12" s="1"/>
  <c r="I137" i="12"/>
  <c r="O137" i="12" s="1"/>
  <c r="I133" i="12"/>
  <c r="O133" i="12" s="1"/>
  <c r="I129" i="12"/>
  <c r="O129" i="12" s="1"/>
  <c r="I125" i="12"/>
  <c r="O125" i="12" s="1"/>
  <c r="I121" i="12"/>
  <c r="O121" i="12" s="1"/>
  <c r="I117" i="12"/>
  <c r="O117" i="12" s="1"/>
  <c r="I113" i="12"/>
  <c r="O113" i="12" s="1"/>
  <c r="I109" i="12"/>
  <c r="O109" i="12" s="1"/>
  <c r="I105" i="12"/>
  <c r="O105" i="12" s="1"/>
  <c r="I101" i="12"/>
  <c r="O101" i="12" s="1"/>
  <c r="I97" i="12"/>
  <c r="O97" i="12" s="1"/>
  <c r="Q96" i="12"/>
  <c r="I96" i="12" s="1"/>
  <c r="I92" i="12"/>
  <c r="O92" i="12" s="1"/>
  <c r="I88" i="12"/>
  <c r="O88" i="12" s="1"/>
  <c r="Q87" i="12"/>
  <c r="I87" i="12" s="1"/>
  <c r="I83" i="12"/>
  <c r="O83" i="12" s="1"/>
  <c r="I79" i="12"/>
  <c r="O79" i="12" s="1"/>
  <c r="I75" i="12"/>
  <c r="O75" i="12" s="1"/>
  <c r="I71" i="12"/>
  <c r="O71" i="12" s="1"/>
  <c r="I66" i="12"/>
  <c r="O66" i="12" s="1"/>
  <c r="I62" i="12"/>
  <c r="O62" i="12" s="1"/>
  <c r="I57" i="12"/>
  <c r="O57" i="12" s="1"/>
  <c r="R56" i="12" s="1"/>
  <c r="O56" i="12" s="1"/>
  <c r="I52" i="12"/>
  <c r="O52" i="12" s="1"/>
  <c r="I48" i="12"/>
  <c r="O48" i="12" s="1"/>
  <c r="R47" i="12" s="1"/>
  <c r="O47" i="12" s="1"/>
  <c r="I43" i="12"/>
  <c r="O43" i="12" s="1"/>
  <c r="R42" i="12" s="1"/>
  <c r="O42" i="12" s="1"/>
  <c r="Q42" i="12"/>
  <c r="I42" i="12" s="1"/>
  <c r="I38" i="12"/>
  <c r="O38" i="12" s="1"/>
  <c r="I34" i="12"/>
  <c r="O34" i="12" s="1"/>
  <c r="I30" i="12"/>
  <c r="O30" i="12" s="1"/>
  <c r="R29" i="12" s="1"/>
  <c r="O29" i="12" s="1"/>
  <c r="I25" i="12"/>
  <c r="O25" i="12" s="1"/>
  <c r="I21" i="12"/>
  <c r="O21" i="12" s="1"/>
  <c r="I17" i="12"/>
  <c r="O17" i="12" s="1"/>
  <c r="I12" i="12"/>
  <c r="O12" i="12" s="1"/>
  <c r="R11" i="12" s="1"/>
  <c r="O11" i="12" s="1"/>
  <c r="I121" i="11"/>
  <c r="O121" i="11" s="1"/>
  <c r="I117" i="11"/>
  <c r="O117" i="11" s="1"/>
  <c r="I113" i="11"/>
  <c r="O113" i="11" s="1"/>
  <c r="I109" i="11"/>
  <c r="O109" i="11" s="1"/>
  <c r="I105" i="11"/>
  <c r="O105" i="11" s="1"/>
  <c r="I101" i="11"/>
  <c r="O101" i="11" s="1"/>
  <c r="I97" i="11"/>
  <c r="O97" i="11" s="1"/>
  <c r="I93" i="11"/>
  <c r="O93" i="11" s="1"/>
  <c r="Q92" i="11"/>
  <c r="I92" i="11" s="1"/>
  <c r="I88" i="11"/>
  <c r="O88" i="11" s="1"/>
  <c r="I84" i="11"/>
  <c r="O84" i="11" s="1"/>
  <c r="I80" i="11"/>
  <c r="O80" i="11" s="1"/>
  <c r="I76" i="11"/>
  <c r="O76" i="11" s="1"/>
  <c r="I71" i="11"/>
  <c r="O71" i="11" s="1"/>
  <c r="I67" i="11"/>
  <c r="O67" i="11" s="1"/>
  <c r="I62" i="11"/>
  <c r="O62" i="11" s="1"/>
  <c r="R61" i="11" s="1"/>
  <c r="O61" i="11" s="1"/>
  <c r="I57" i="11"/>
  <c r="O57" i="11" s="1"/>
  <c r="I53" i="11"/>
  <c r="O53" i="11" s="1"/>
  <c r="I49" i="11"/>
  <c r="O49" i="11" s="1"/>
  <c r="I44" i="11"/>
  <c r="O44" i="11" s="1"/>
  <c r="I40" i="11"/>
  <c r="O40" i="11" s="1"/>
  <c r="I35" i="11"/>
  <c r="O35" i="11" s="1"/>
  <c r="R34" i="11" s="1"/>
  <c r="O34" i="11" s="1"/>
  <c r="I30" i="11"/>
  <c r="O30" i="11" s="1"/>
  <c r="R29" i="11" s="1"/>
  <c r="O29" i="11" s="1"/>
  <c r="Q29" i="11"/>
  <c r="I29" i="11" s="1"/>
  <c r="I25" i="11"/>
  <c r="O25" i="11" s="1"/>
  <c r="I21" i="11"/>
  <c r="O21" i="11" s="1"/>
  <c r="I17" i="11"/>
  <c r="O17" i="11" s="1"/>
  <c r="R16" i="11" s="1"/>
  <c r="O16" i="11" s="1"/>
  <c r="I12" i="11"/>
  <c r="O12" i="11" s="1"/>
  <c r="R11" i="11" s="1"/>
  <c r="O11" i="11" s="1"/>
  <c r="Q11" i="11"/>
  <c r="I11" i="11" s="1"/>
  <c r="I104" i="10"/>
  <c r="O104" i="10" s="1"/>
  <c r="I100" i="10"/>
  <c r="O100" i="10" s="1"/>
  <c r="I96" i="10"/>
  <c r="O96" i="10" s="1"/>
  <c r="I92" i="10"/>
  <c r="O92" i="10" s="1"/>
  <c r="I88" i="10"/>
  <c r="O88" i="10" s="1"/>
  <c r="I84" i="10"/>
  <c r="O84" i="10" s="1"/>
  <c r="I80" i="10"/>
  <c r="O80" i="10" s="1"/>
  <c r="I76" i="10"/>
  <c r="O76" i="10" s="1"/>
  <c r="I71" i="10"/>
  <c r="O71" i="10" s="1"/>
  <c r="I67" i="10"/>
  <c r="O67" i="10" s="1"/>
  <c r="R66" i="10" s="1"/>
  <c r="O66" i="10" s="1"/>
  <c r="Q66" i="10"/>
  <c r="I66" i="10"/>
  <c r="I62" i="10"/>
  <c r="O62" i="10" s="1"/>
  <c r="R61" i="10" s="1"/>
  <c r="O61" i="10" s="1"/>
  <c r="Q61" i="10"/>
  <c r="I61" i="10" s="1"/>
  <c r="I57" i="10"/>
  <c r="O57" i="10" s="1"/>
  <c r="I53" i="10"/>
  <c r="O53" i="10" s="1"/>
  <c r="I49" i="10"/>
  <c r="O49" i="10" s="1"/>
  <c r="I44" i="10"/>
  <c r="O44" i="10" s="1"/>
  <c r="O40" i="10"/>
  <c r="I40" i="10"/>
  <c r="R39" i="10"/>
  <c r="O39" i="10" s="1"/>
  <c r="Q39" i="10"/>
  <c r="I39" i="10" s="1"/>
  <c r="O35" i="10"/>
  <c r="R34" i="10" s="1"/>
  <c r="O34" i="10" s="1"/>
  <c r="I35" i="10"/>
  <c r="Q34" i="10" s="1"/>
  <c r="I34" i="10" s="1"/>
  <c r="I30" i="10"/>
  <c r="O30" i="10" s="1"/>
  <c r="R29" i="10" s="1"/>
  <c r="O29" i="10" s="1"/>
  <c r="Q29" i="10"/>
  <c r="I29" i="10" s="1"/>
  <c r="O25" i="10"/>
  <c r="I25" i="10"/>
  <c r="I21" i="10"/>
  <c r="O21" i="10" s="1"/>
  <c r="O17" i="10"/>
  <c r="R16" i="10" s="1"/>
  <c r="O16" i="10" s="1"/>
  <c r="I17" i="10"/>
  <c r="Q16" i="10" s="1"/>
  <c r="I16" i="10" s="1"/>
  <c r="I12" i="10"/>
  <c r="O12" i="10" s="1"/>
  <c r="R11" i="10" s="1"/>
  <c r="O11" i="10" s="1"/>
  <c r="Q11" i="10"/>
  <c r="I11" i="10" s="1"/>
  <c r="I250" i="9"/>
  <c r="O250" i="9" s="1"/>
  <c r="R249" i="9" s="1"/>
  <c r="O249" i="9" s="1"/>
  <c r="Q249" i="9"/>
  <c r="I249" i="9" s="1"/>
  <c r="O245" i="9"/>
  <c r="I245" i="9"/>
  <c r="I241" i="9"/>
  <c r="O241" i="9" s="1"/>
  <c r="O237" i="9"/>
  <c r="I237" i="9"/>
  <c r="I233" i="9"/>
  <c r="O233" i="9" s="1"/>
  <c r="O229" i="9"/>
  <c r="I229" i="9"/>
  <c r="I225" i="9"/>
  <c r="O225" i="9" s="1"/>
  <c r="O221" i="9"/>
  <c r="I221" i="9"/>
  <c r="I217" i="9"/>
  <c r="O217" i="9" s="1"/>
  <c r="O213" i="9"/>
  <c r="I213" i="9"/>
  <c r="I209" i="9"/>
  <c r="O209" i="9" s="1"/>
  <c r="R208" i="9" s="1"/>
  <c r="O208" i="9" s="1"/>
  <c r="Q208" i="9"/>
  <c r="I208" i="9" s="1"/>
  <c r="O204" i="9"/>
  <c r="I204" i="9"/>
  <c r="I200" i="9"/>
  <c r="O200" i="9" s="1"/>
  <c r="I196" i="9"/>
  <c r="O196" i="9" s="1"/>
  <c r="I192" i="9"/>
  <c r="O192" i="9" s="1"/>
  <c r="I188" i="9"/>
  <c r="O188" i="9" s="1"/>
  <c r="I184" i="9"/>
  <c r="O184" i="9" s="1"/>
  <c r="I180" i="9"/>
  <c r="O180" i="9" s="1"/>
  <c r="I176" i="9"/>
  <c r="O176" i="9" s="1"/>
  <c r="I172" i="9"/>
  <c r="O172" i="9" s="1"/>
  <c r="I167" i="9"/>
  <c r="O167" i="9" s="1"/>
  <c r="I163" i="9"/>
  <c r="O163" i="9" s="1"/>
  <c r="I159" i="9"/>
  <c r="O159" i="9" s="1"/>
  <c r="I155" i="9"/>
  <c r="O155" i="9" s="1"/>
  <c r="I151" i="9"/>
  <c r="O151" i="9" s="1"/>
  <c r="I147" i="9"/>
  <c r="O147" i="9" s="1"/>
  <c r="I143" i="9"/>
  <c r="O143" i="9" s="1"/>
  <c r="I139" i="9"/>
  <c r="O139" i="9" s="1"/>
  <c r="I135" i="9"/>
  <c r="O135" i="9" s="1"/>
  <c r="I131" i="9"/>
  <c r="O131" i="9" s="1"/>
  <c r="I127" i="9"/>
  <c r="O127" i="9" s="1"/>
  <c r="I123" i="9"/>
  <c r="O123" i="9" s="1"/>
  <c r="I119" i="9"/>
  <c r="O119" i="9" s="1"/>
  <c r="I115" i="9"/>
  <c r="I110" i="9"/>
  <c r="O110" i="9" s="1"/>
  <c r="I106" i="9"/>
  <c r="O106" i="9" s="1"/>
  <c r="I102" i="9"/>
  <c r="O102" i="9" s="1"/>
  <c r="I98" i="9"/>
  <c r="I93" i="9"/>
  <c r="O93" i="9" s="1"/>
  <c r="I89" i="9"/>
  <c r="I84" i="9"/>
  <c r="O84" i="9" s="1"/>
  <c r="I80" i="9"/>
  <c r="I75" i="9"/>
  <c r="O75" i="9" s="1"/>
  <c r="I71" i="9"/>
  <c r="O71" i="9" s="1"/>
  <c r="I67" i="9"/>
  <c r="O67" i="9" s="1"/>
  <c r="I63" i="9"/>
  <c r="I58" i="9"/>
  <c r="O58" i="9" s="1"/>
  <c r="I54" i="9"/>
  <c r="I49" i="9"/>
  <c r="O49" i="9" s="1"/>
  <c r="R48" i="9" s="1"/>
  <c r="O48" i="9" s="1"/>
  <c r="I44" i="9"/>
  <c r="O44" i="9" s="1"/>
  <c r="R43" i="9" s="1"/>
  <c r="O43" i="9" s="1"/>
  <c r="I39" i="9"/>
  <c r="O39" i="9" s="1"/>
  <c r="R38" i="9" s="1"/>
  <c r="O38" i="9" s="1"/>
  <c r="I34" i="9"/>
  <c r="O34" i="9" s="1"/>
  <c r="R33" i="9" s="1"/>
  <c r="O33" i="9" s="1"/>
  <c r="Q33" i="9"/>
  <c r="I33" i="9" s="1"/>
  <c r="I29" i="9"/>
  <c r="O29" i="9" s="1"/>
  <c r="I25" i="9"/>
  <c r="O25" i="9" s="1"/>
  <c r="I21" i="9"/>
  <c r="O21" i="9" s="1"/>
  <c r="R20" i="9" s="1"/>
  <c r="O20" i="9" s="1"/>
  <c r="I16" i="9"/>
  <c r="O16" i="9" s="1"/>
  <c r="I12" i="9"/>
  <c r="O12" i="9" s="1"/>
  <c r="R11" i="9" s="1"/>
  <c r="O11" i="9" s="1"/>
  <c r="I312" i="8"/>
  <c r="O312" i="8" s="1"/>
  <c r="R311" i="8" s="1"/>
  <c r="O311" i="8" s="1"/>
  <c r="I307" i="8"/>
  <c r="O307" i="8" s="1"/>
  <c r="R306" i="8" s="1"/>
  <c r="O306" i="8" s="1"/>
  <c r="Q306" i="8"/>
  <c r="I306" i="8" s="1"/>
  <c r="I302" i="8"/>
  <c r="O302" i="8" s="1"/>
  <c r="I298" i="8"/>
  <c r="O298" i="8" s="1"/>
  <c r="I294" i="8"/>
  <c r="O294" i="8" s="1"/>
  <c r="I290" i="8"/>
  <c r="O290" i="8" s="1"/>
  <c r="I286" i="8"/>
  <c r="O286" i="8" s="1"/>
  <c r="I282" i="8"/>
  <c r="O282" i="8" s="1"/>
  <c r="I278" i="8"/>
  <c r="O278" i="8" s="1"/>
  <c r="I274" i="8"/>
  <c r="O274" i="8" s="1"/>
  <c r="I270" i="8"/>
  <c r="O270" i="8" s="1"/>
  <c r="I266" i="8"/>
  <c r="O266" i="8" s="1"/>
  <c r="I262" i="8"/>
  <c r="O262" i="8" s="1"/>
  <c r="R261" i="8" s="1"/>
  <c r="O261" i="8" s="1"/>
  <c r="I257" i="8"/>
  <c r="O257" i="8" s="1"/>
  <c r="R256" i="8" s="1"/>
  <c r="O256" i="8" s="1"/>
  <c r="Q256" i="8"/>
  <c r="I256" i="8" s="1"/>
  <c r="I252" i="8"/>
  <c r="O252" i="8" s="1"/>
  <c r="I248" i="8"/>
  <c r="O248" i="8" s="1"/>
  <c r="I244" i="8"/>
  <c r="O244" i="8" s="1"/>
  <c r="I240" i="8"/>
  <c r="O240" i="8" s="1"/>
  <c r="I236" i="8"/>
  <c r="O236" i="8" s="1"/>
  <c r="I232" i="8"/>
  <c r="O232" i="8" s="1"/>
  <c r="I228" i="8"/>
  <c r="O228" i="8" s="1"/>
  <c r="I224" i="8"/>
  <c r="Q223" i="8" s="1"/>
  <c r="I223" i="8" s="1"/>
  <c r="I219" i="8"/>
  <c r="O219" i="8" s="1"/>
  <c r="I215" i="8"/>
  <c r="O215" i="8" s="1"/>
  <c r="I211" i="8"/>
  <c r="O211" i="8" s="1"/>
  <c r="I207" i="8"/>
  <c r="O207" i="8" s="1"/>
  <c r="I203" i="8"/>
  <c r="O203" i="8" s="1"/>
  <c r="I199" i="8"/>
  <c r="O199" i="8" s="1"/>
  <c r="I195" i="8"/>
  <c r="O195" i="8" s="1"/>
  <c r="I191" i="8"/>
  <c r="O191" i="8" s="1"/>
  <c r="I187" i="8"/>
  <c r="O187" i="8" s="1"/>
  <c r="I183" i="8"/>
  <c r="O183" i="8" s="1"/>
  <c r="I179" i="8"/>
  <c r="O179" i="8" s="1"/>
  <c r="I175" i="8"/>
  <c r="O175" i="8" s="1"/>
  <c r="I171" i="8"/>
  <c r="O171" i="8" s="1"/>
  <c r="I167" i="8"/>
  <c r="O167" i="8" s="1"/>
  <c r="I163" i="8"/>
  <c r="O163" i="8" s="1"/>
  <c r="R162" i="8" s="1"/>
  <c r="O162" i="8" s="1"/>
  <c r="Q162" i="8"/>
  <c r="I162" i="8" s="1"/>
  <c r="I158" i="8"/>
  <c r="O158" i="8" s="1"/>
  <c r="I154" i="8"/>
  <c r="O154" i="8" s="1"/>
  <c r="I150" i="8"/>
  <c r="O150" i="8" s="1"/>
  <c r="I146" i="8"/>
  <c r="O146" i="8" s="1"/>
  <c r="I142" i="8"/>
  <c r="O142" i="8" s="1"/>
  <c r="I138" i="8"/>
  <c r="O138" i="8" s="1"/>
  <c r="Q137" i="8"/>
  <c r="I137" i="8" s="1"/>
  <c r="I133" i="8"/>
  <c r="Q132" i="8" s="1"/>
  <c r="I132" i="8" s="1"/>
  <c r="I128" i="8"/>
  <c r="O128" i="8" s="1"/>
  <c r="I124" i="8"/>
  <c r="O124" i="8" s="1"/>
  <c r="I120" i="8"/>
  <c r="O120" i="8" s="1"/>
  <c r="R119" i="8" s="1"/>
  <c r="O119" i="8" s="1"/>
  <c r="Q119" i="8"/>
  <c r="I119" i="8" s="1"/>
  <c r="I115" i="8"/>
  <c r="O115" i="8" s="1"/>
  <c r="I111" i="8"/>
  <c r="O111" i="8" s="1"/>
  <c r="R110" i="8" s="1"/>
  <c r="O110" i="8" s="1"/>
  <c r="Q110" i="8"/>
  <c r="I110" i="8" s="1"/>
  <c r="I106" i="8"/>
  <c r="O106" i="8" s="1"/>
  <c r="I102" i="8"/>
  <c r="O102" i="8" s="1"/>
  <c r="I98" i="8"/>
  <c r="O98" i="8" s="1"/>
  <c r="I94" i="8"/>
  <c r="O94" i="8" s="1"/>
  <c r="I90" i="8"/>
  <c r="Q89" i="8" s="1"/>
  <c r="I89" i="8" s="1"/>
  <c r="I85" i="8"/>
  <c r="O85" i="8" s="1"/>
  <c r="I81" i="8"/>
  <c r="Q80" i="8" s="1"/>
  <c r="I80" i="8" s="1"/>
  <c r="I76" i="8"/>
  <c r="O76" i="8" s="1"/>
  <c r="R75" i="8" s="1"/>
  <c r="O75" i="8" s="1"/>
  <c r="Q75" i="8"/>
  <c r="I75" i="8" s="1"/>
  <c r="I71" i="8"/>
  <c r="O71" i="8" s="1"/>
  <c r="I67" i="8"/>
  <c r="O67" i="8" s="1"/>
  <c r="R66" i="8" s="1"/>
  <c r="O66" i="8" s="1"/>
  <c r="Q66" i="8"/>
  <c r="I66" i="8" s="1"/>
  <c r="I62" i="8"/>
  <c r="Q61" i="8" s="1"/>
  <c r="I61" i="8" s="1"/>
  <c r="I57" i="8"/>
  <c r="O57" i="8" s="1"/>
  <c r="R56" i="8" s="1"/>
  <c r="O56" i="8" s="1"/>
  <c r="Q56" i="8"/>
  <c r="I56" i="8" s="1"/>
  <c r="I52" i="8"/>
  <c r="Q51" i="8" s="1"/>
  <c r="I51" i="8" s="1"/>
  <c r="I47" i="8"/>
  <c r="O47" i="8" s="1"/>
  <c r="R46" i="8" s="1"/>
  <c r="O46" i="8" s="1"/>
  <c r="Q46" i="8"/>
  <c r="I46" i="8" s="1"/>
  <c r="I42" i="8"/>
  <c r="O42" i="8" s="1"/>
  <c r="I38" i="8"/>
  <c r="O38" i="8" s="1"/>
  <c r="I34" i="8"/>
  <c r="O34" i="8" s="1"/>
  <c r="I30" i="8"/>
  <c r="O30" i="8" s="1"/>
  <c r="Q29" i="8"/>
  <c r="I29" i="8" s="1"/>
  <c r="I25" i="8"/>
  <c r="O25" i="8" s="1"/>
  <c r="I21" i="8"/>
  <c r="O21" i="8" s="1"/>
  <c r="I17" i="8"/>
  <c r="Q16" i="8" s="1"/>
  <c r="I16" i="8" s="1"/>
  <c r="I12" i="8"/>
  <c r="O12" i="8" s="1"/>
  <c r="R11" i="8" s="1"/>
  <c r="O11" i="8" s="1"/>
  <c r="Q11" i="8"/>
  <c r="I11" i="8" s="1"/>
  <c r="I113" i="7"/>
  <c r="O113" i="7" s="1"/>
  <c r="I109" i="7"/>
  <c r="O109" i="7" s="1"/>
  <c r="I105" i="7"/>
  <c r="O105" i="7" s="1"/>
  <c r="I101" i="7"/>
  <c r="I96" i="7"/>
  <c r="O96" i="7" s="1"/>
  <c r="I92" i="7"/>
  <c r="O92" i="7" s="1"/>
  <c r="I88" i="7"/>
  <c r="O88" i="7" s="1"/>
  <c r="I84" i="7"/>
  <c r="O84" i="7" s="1"/>
  <c r="I80" i="7"/>
  <c r="O80" i="7" s="1"/>
  <c r="I76" i="7"/>
  <c r="O76" i="7" s="1"/>
  <c r="I72" i="7"/>
  <c r="O72" i="7" s="1"/>
  <c r="I68" i="7"/>
  <c r="O68" i="7" s="1"/>
  <c r="I64" i="7"/>
  <c r="O64" i="7" s="1"/>
  <c r="I60" i="7"/>
  <c r="O60" i="7" s="1"/>
  <c r="I56" i="7"/>
  <c r="O56" i="7" s="1"/>
  <c r="R55" i="7" s="1"/>
  <c r="O55" i="7" s="1"/>
  <c r="I51" i="7"/>
  <c r="O51" i="7" s="1"/>
  <c r="R50" i="7" s="1"/>
  <c r="O50" i="7" s="1"/>
  <c r="Q50" i="7"/>
  <c r="I50" i="7" s="1"/>
  <c r="I46" i="7"/>
  <c r="O46" i="7" s="1"/>
  <c r="I42" i="7"/>
  <c r="O42" i="7" s="1"/>
  <c r="I38" i="7"/>
  <c r="O38" i="7" s="1"/>
  <c r="I34" i="7"/>
  <c r="O34" i="7" s="1"/>
  <c r="I29" i="7"/>
  <c r="O29" i="7" s="1"/>
  <c r="I25" i="7"/>
  <c r="O25" i="7" s="1"/>
  <c r="I20" i="7"/>
  <c r="O20" i="7" s="1"/>
  <c r="I16" i="7"/>
  <c r="O16" i="7" s="1"/>
  <c r="I12" i="7"/>
  <c r="O12" i="7" s="1"/>
  <c r="I255" i="6"/>
  <c r="O255" i="6" s="1"/>
  <c r="I251" i="6"/>
  <c r="O251" i="6" s="1"/>
  <c r="I247" i="6"/>
  <c r="O247" i="6" s="1"/>
  <c r="I243" i="6"/>
  <c r="O243" i="6" s="1"/>
  <c r="I238" i="6"/>
  <c r="O238" i="6" s="1"/>
  <c r="I234" i="6"/>
  <c r="O234" i="6" s="1"/>
  <c r="I230" i="6"/>
  <c r="O230" i="6" s="1"/>
  <c r="I226" i="6"/>
  <c r="O226" i="6" s="1"/>
  <c r="I222" i="6"/>
  <c r="O222" i="6" s="1"/>
  <c r="I218" i="6"/>
  <c r="O218" i="6" s="1"/>
  <c r="I214" i="6"/>
  <c r="O214" i="6" s="1"/>
  <c r="I210" i="6"/>
  <c r="O210" i="6" s="1"/>
  <c r="I206" i="6"/>
  <c r="O206" i="6" s="1"/>
  <c r="I202" i="6"/>
  <c r="O202" i="6" s="1"/>
  <c r="I198" i="6"/>
  <c r="O198" i="6" s="1"/>
  <c r="O194" i="6"/>
  <c r="I194" i="6"/>
  <c r="I190" i="6"/>
  <c r="O190" i="6" s="1"/>
  <c r="O186" i="6"/>
  <c r="I186" i="6"/>
  <c r="I181" i="6"/>
  <c r="O181" i="6" s="1"/>
  <c r="O177" i="6"/>
  <c r="I177" i="6"/>
  <c r="I173" i="6"/>
  <c r="O173" i="6" s="1"/>
  <c r="O169" i="6"/>
  <c r="I169" i="6"/>
  <c r="I165" i="6"/>
  <c r="O165" i="6" s="1"/>
  <c r="O161" i="6"/>
  <c r="I161" i="6"/>
  <c r="I157" i="6"/>
  <c r="Q156" i="6" s="1"/>
  <c r="I156" i="6" s="1"/>
  <c r="O152" i="6"/>
  <c r="R151" i="6" s="1"/>
  <c r="O151" i="6" s="1"/>
  <c r="I152" i="6"/>
  <c r="Q151" i="6" s="1"/>
  <c r="I151" i="6" s="1"/>
  <c r="I147" i="6"/>
  <c r="O147" i="6" s="1"/>
  <c r="O143" i="6"/>
  <c r="I143" i="6"/>
  <c r="I139" i="6"/>
  <c r="O139" i="6" s="1"/>
  <c r="O135" i="6"/>
  <c r="I135" i="6"/>
  <c r="I131" i="6"/>
  <c r="O131" i="6" s="1"/>
  <c r="O127" i="6"/>
  <c r="I127" i="6"/>
  <c r="I123" i="6"/>
  <c r="O123" i="6" s="1"/>
  <c r="R122" i="6" s="1"/>
  <c r="O122" i="6" s="1"/>
  <c r="Q122" i="6"/>
  <c r="I122" i="6" s="1"/>
  <c r="O118" i="6"/>
  <c r="I118" i="6"/>
  <c r="I114" i="6"/>
  <c r="O114" i="6" s="1"/>
  <c r="O110" i="6"/>
  <c r="I110" i="6"/>
  <c r="I106" i="6"/>
  <c r="O106" i="6" s="1"/>
  <c r="O102" i="6"/>
  <c r="R101" i="6" s="1"/>
  <c r="O101" i="6" s="1"/>
  <c r="I102" i="6"/>
  <c r="Q101" i="6" s="1"/>
  <c r="I101" i="6" s="1"/>
  <c r="I97" i="6"/>
  <c r="O97" i="6" s="1"/>
  <c r="R96" i="6" s="1"/>
  <c r="O96" i="6" s="1"/>
  <c r="Q96" i="6"/>
  <c r="I96" i="6" s="1"/>
  <c r="O92" i="6"/>
  <c r="I92" i="6"/>
  <c r="I88" i="6"/>
  <c r="O88" i="6" s="1"/>
  <c r="O84" i="6"/>
  <c r="I84" i="6"/>
  <c r="I80" i="6"/>
  <c r="O80" i="6" s="1"/>
  <c r="Q79" i="6"/>
  <c r="I79" i="6" s="1"/>
  <c r="O75" i="6"/>
  <c r="R74" i="6" s="1"/>
  <c r="O74" i="6" s="1"/>
  <c r="I75" i="6"/>
  <c r="Q74" i="6" s="1"/>
  <c r="I74" i="6" s="1"/>
  <c r="I70" i="6"/>
  <c r="O70" i="6" s="1"/>
  <c r="R69" i="6" s="1"/>
  <c r="O69" i="6" s="1"/>
  <c r="Q69" i="6"/>
  <c r="I69" i="6" s="1"/>
  <c r="O65" i="6"/>
  <c r="I65" i="6"/>
  <c r="I61" i="6"/>
  <c r="O61" i="6" s="1"/>
  <c r="O57" i="6"/>
  <c r="I57" i="6"/>
  <c r="Q56" i="6" s="1"/>
  <c r="I56" i="6" s="1"/>
  <c r="I52" i="6"/>
  <c r="O52" i="6" s="1"/>
  <c r="O48" i="6"/>
  <c r="I48" i="6"/>
  <c r="I44" i="6"/>
  <c r="O44" i="6" s="1"/>
  <c r="O40" i="6"/>
  <c r="I40" i="6"/>
  <c r="Q39" i="6" s="1"/>
  <c r="I39" i="6" s="1"/>
  <c r="I35" i="6"/>
  <c r="O35" i="6" s="1"/>
  <c r="R34" i="6" s="1"/>
  <c r="O34" i="6" s="1"/>
  <c r="Q34" i="6"/>
  <c r="I34" i="6" s="1"/>
  <c r="O30" i="6"/>
  <c r="R29" i="6" s="1"/>
  <c r="O29" i="6" s="1"/>
  <c r="I30" i="6"/>
  <c r="Q29" i="6" s="1"/>
  <c r="I29" i="6" s="1"/>
  <c r="I25" i="6"/>
  <c r="O25" i="6" s="1"/>
  <c r="I21" i="6"/>
  <c r="O21" i="6" s="1"/>
  <c r="I17" i="6"/>
  <c r="O17" i="6" s="1"/>
  <c r="R16" i="6" s="1"/>
  <c r="O16" i="6" s="1"/>
  <c r="Q16" i="6"/>
  <c r="I16" i="6" s="1"/>
  <c r="I12" i="6"/>
  <c r="O12" i="6" s="1"/>
  <c r="R11" i="6" s="1"/>
  <c r="O11" i="6" s="1"/>
  <c r="I53" i="5"/>
  <c r="O53" i="5" s="1"/>
  <c r="I49" i="5"/>
  <c r="O49" i="5" s="1"/>
  <c r="I45" i="5"/>
  <c r="O45" i="5" s="1"/>
  <c r="I41" i="5"/>
  <c r="O41" i="5" s="1"/>
  <c r="I37" i="5"/>
  <c r="O37" i="5" s="1"/>
  <c r="I33" i="5"/>
  <c r="O33" i="5" s="1"/>
  <c r="I29" i="5"/>
  <c r="O29" i="5" s="1"/>
  <c r="I25" i="5"/>
  <c r="O25" i="5" s="1"/>
  <c r="I21" i="5"/>
  <c r="O21" i="5" s="1"/>
  <c r="I17" i="5"/>
  <c r="O17" i="5" s="1"/>
  <c r="R16" i="5" s="1"/>
  <c r="O16" i="5" s="1"/>
  <c r="Q16" i="5"/>
  <c r="I16" i="5" s="1"/>
  <c r="I12" i="5"/>
  <c r="O12" i="5" s="1"/>
  <c r="R11" i="5" s="1"/>
  <c r="O11" i="5" s="1"/>
  <c r="I53" i="4"/>
  <c r="O53" i="4" s="1"/>
  <c r="I49" i="4"/>
  <c r="O49" i="4" s="1"/>
  <c r="I45" i="4"/>
  <c r="O45" i="4" s="1"/>
  <c r="I41" i="4"/>
  <c r="O41" i="4" s="1"/>
  <c r="I37" i="4"/>
  <c r="O37" i="4" s="1"/>
  <c r="I33" i="4"/>
  <c r="O33" i="4" s="1"/>
  <c r="I29" i="4"/>
  <c r="O29" i="4" s="1"/>
  <c r="I25" i="4"/>
  <c r="O25" i="4" s="1"/>
  <c r="I21" i="4"/>
  <c r="O21" i="4" s="1"/>
  <c r="I17" i="4"/>
  <c r="O17" i="4" s="1"/>
  <c r="R16" i="4" s="1"/>
  <c r="O16" i="4" s="1"/>
  <c r="Q16" i="4"/>
  <c r="I16" i="4" s="1"/>
  <c r="I12" i="4"/>
  <c r="O12" i="4" s="1"/>
  <c r="R11" i="4" s="1"/>
  <c r="O11" i="4" s="1"/>
  <c r="I198" i="3"/>
  <c r="O198" i="3" s="1"/>
  <c r="I194" i="3"/>
  <c r="O194" i="3" s="1"/>
  <c r="I190" i="3"/>
  <c r="O190" i="3" s="1"/>
  <c r="I186" i="3"/>
  <c r="O186" i="3" s="1"/>
  <c r="Q185" i="3"/>
  <c r="I185" i="3" s="1"/>
  <c r="I181" i="3"/>
  <c r="O181" i="3" s="1"/>
  <c r="I177" i="3"/>
  <c r="O177" i="3" s="1"/>
  <c r="I173" i="3"/>
  <c r="O173" i="3" s="1"/>
  <c r="I169" i="3"/>
  <c r="O169" i="3" s="1"/>
  <c r="I165" i="3"/>
  <c r="O165" i="3" s="1"/>
  <c r="I161" i="3"/>
  <c r="O161" i="3" s="1"/>
  <c r="I157" i="3"/>
  <c r="O157" i="3" s="1"/>
  <c r="I153" i="3"/>
  <c r="O153" i="3" s="1"/>
  <c r="I149" i="3"/>
  <c r="O149" i="3" s="1"/>
  <c r="I145" i="3"/>
  <c r="O145" i="3" s="1"/>
  <c r="I141" i="3"/>
  <c r="O141" i="3" s="1"/>
  <c r="I137" i="3"/>
  <c r="O137" i="3" s="1"/>
  <c r="I133" i="3"/>
  <c r="O133" i="3" s="1"/>
  <c r="I129" i="3"/>
  <c r="O129" i="3" s="1"/>
  <c r="I125" i="3"/>
  <c r="O125" i="3" s="1"/>
  <c r="I121" i="3"/>
  <c r="O121" i="3" s="1"/>
  <c r="I117" i="3"/>
  <c r="O117" i="3" s="1"/>
  <c r="I113" i="3"/>
  <c r="O113" i="3" s="1"/>
  <c r="I109" i="3"/>
  <c r="O109" i="3" s="1"/>
  <c r="I105" i="3"/>
  <c r="O105" i="3" s="1"/>
  <c r="I101" i="3"/>
  <c r="O101" i="3" s="1"/>
  <c r="I97" i="3"/>
  <c r="O97" i="3" s="1"/>
  <c r="I93" i="3"/>
  <c r="O93" i="3" s="1"/>
  <c r="I89" i="3"/>
  <c r="O89" i="3" s="1"/>
  <c r="I85" i="3"/>
  <c r="O85" i="3" s="1"/>
  <c r="I81" i="3"/>
  <c r="O81" i="3" s="1"/>
  <c r="Q80" i="3"/>
  <c r="I80" i="3" s="1"/>
  <c r="I76" i="3"/>
  <c r="O76" i="3" s="1"/>
  <c r="I72" i="3"/>
  <c r="O72" i="3" s="1"/>
  <c r="I68" i="3"/>
  <c r="O68" i="3" s="1"/>
  <c r="I64" i="3"/>
  <c r="O64" i="3" s="1"/>
  <c r="I60" i="3"/>
  <c r="O60" i="3" s="1"/>
  <c r="I56" i="3"/>
  <c r="O56" i="3" s="1"/>
  <c r="I52" i="3"/>
  <c r="O52" i="3" s="1"/>
  <c r="I48" i="3"/>
  <c r="O48" i="3" s="1"/>
  <c r="I44" i="3"/>
  <c r="O44" i="3" s="1"/>
  <c r="I40" i="3"/>
  <c r="O40" i="3" s="1"/>
  <c r="I36" i="3"/>
  <c r="O36" i="3" s="1"/>
  <c r="I32" i="3"/>
  <c r="O32" i="3" s="1"/>
  <c r="I28" i="3"/>
  <c r="O28" i="3" s="1"/>
  <c r="I24" i="3"/>
  <c r="O24" i="3" s="1"/>
  <c r="I20" i="3"/>
  <c r="O20" i="3" s="1"/>
  <c r="I16" i="3"/>
  <c r="O16" i="3" s="1"/>
  <c r="I12" i="3"/>
  <c r="O12" i="3" s="1"/>
  <c r="I382" i="2"/>
  <c r="O382" i="2" s="1"/>
  <c r="I378" i="2"/>
  <c r="O378" i="2" s="1"/>
  <c r="I374" i="2"/>
  <c r="O374" i="2" s="1"/>
  <c r="I370" i="2"/>
  <c r="O370" i="2" s="1"/>
  <c r="Q369" i="2"/>
  <c r="I369" i="2" s="1"/>
  <c r="I365" i="2"/>
  <c r="O365" i="2" s="1"/>
  <c r="I361" i="2"/>
  <c r="O361" i="2" s="1"/>
  <c r="I357" i="2"/>
  <c r="O357" i="2" s="1"/>
  <c r="I353" i="2"/>
  <c r="O353" i="2" s="1"/>
  <c r="I349" i="2"/>
  <c r="O349" i="2" s="1"/>
  <c r="I345" i="2"/>
  <c r="O345" i="2" s="1"/>
  <c r="I341" i="2"/>
  <c r="O341" i="2" s="1"/>
  <c r="I337" i="2"/>
  <c r="O337" i="2" s="1"/>
  <c r="I333" i="2"/>
  <c r="O333" i="2" s="1"/>
  <c r="I329" i="2"/>
  <c r="O329" i="2" s="1"/>
  <c r="I325" i="2"/>
  <c r="O325" i="2" s="1"/>
  <c r="I321" i="2"/>
  <c r="O321" i="2" s="1"/>
  <c r="I317" i="2"/>
  <c r="O317" i="2" s="1"/>
  <c r="I313" i="2"/>
  <c r="O313" i="2" s="1"/>
  <c r="I309" i="2"/>
  <c r="O309" i="2" s="1"/>
  <c r="I305" i="2"/>
  <c r="O305" i="2" s="1"/>
  <c r="I301" i="2"/>
  <c r="O301" i="2" s="1"/>
  <c r="I297" i="2"/>
  <c r="O297" i="2" s="1"/>
  <c r="I293" i="2"/>
  <c r="O293" i="2" s="1"/>
  <c r="I289" i="2"/>
  <c r="O289" i="2" s="1"/>
  <c r="I285" i="2"/>
  <c r="O285" i="2" s="1"/>
  <c r="I281" i="2"/>
  <c r="O281" i="2" s="1"/>
  <c r="I277" i="2"/>
  <c r="O277" i="2" s="1"/>
  <c r="I273" i="2"/>
  <c r="O273" i="2" s="1"/>
  <c r="I269" i="2"/>
  <c r="O269" i="2" s="1"/>
  <c r="I265" i="2"/>
  <c r="O265" i="2" s="1"/>
  <c r="I261" i="2"/>
  <c r="O261" i="2" s="1"/>
  <c r="I257" i="2"/>
  <c r="O257" i="2" s="1"/>
  <c r="I253" i="2"/>
  <c r="O253" i="2" s="1"/>
  <c r="I249" i="2"/>
  <c r="O249" i="2" s="1"/>
  <c r="I245" i="2"/>
  <c r="O245" i="2" s="1"/>
  <c r="I241" i="2"/>
  <c r="O241" i="2" s="1"/>
  <c r="I237" i="2"/>
  <c r="O237" i="2" s="1"/>
  <c r="I233" i="2"/>
  <c r="O233" i="2" s="1"/>
  <c r="I229" i="2"/>
  <c r="O229" i="2" s="1"/>
  <c r="I225" i="2"/>
  <c r="O225" i="2" s="1"/>
  <c r="I221" i="2"/>
  <c r="O221" i="2" s="1"/>
  <c r="I217" i="2"/>
  <c r="O217" i="2" s="1"/>
  <c r="I213" i="2"/>
  <c r="O213" i="2" s="1"/>
  <c r="I209" i="2"/>
  <c r="O209" i="2" s="1"/>
  <c r="I205" i="2"/>
  <c r="O205" i="2" s="1"/>
  <c r="I201" i="2"/>
  <c r="O201" i="2" s="1"/>
  <c r="I197" i="2"/>
  <c r="O197" i="2" s="1"/>
  <c r="I193" i="2"/>
  <c r="O193" i="2" s="1"/>
  <c r="I189" i="2"/>
  <c r="O189" i="2" s="1"/>
  <c r="I185" i="2"/>
  <c r="O185" i="2" s="1"/>
  <c r="I181" i="2"/>
  <c r="O181" i="2" s="1"/>
  <c r="I177" i="2"/>
  <c r="O177" i="2" s="1"/>
  <c r="I173" i="2"/>
  <c r="O173" i="2" s="1"/>
  <c r="I169" i="2"/>
  <c r="O169" i="2" s="1"/>
  <c r="I165" i="2"/>
  <c r="O165" i="2" s="1"/>
  <c r="I161" i="2"/>
  <c r="O161" i="2" s="1"/>
  <c r="I157" i="2"/>
  <c r="O157" i="2" s="1"/>
  <c r="I153" i="2"/>
  <c r="O153" i="2" s="1"/>
  <c r="I149" i="2"/>
  <c r="O149" i="2" s="1"/>
  <c r="I145" i="2"/>
  <c r="O145" i="2" s="1"/>
  <c r="I141" i="2"/>
  <c r="O141" i="2" s="1"/>
  <c r="I137" i="2"/>
  <c r="O137" i="2" s="1"/>
  <c r="I133" i="2"/>
  <c r="O133" i="2" s="1"/>
  <c r="I129" i="2"/>
  <c r="O129" i="2" s="1"/>
  <c r="I125" i="2"/>
  <c r="O125" i="2" s="1"/>
  <c r="I121" i="2"/>
  <c r="O121" i="2" s="1"/>
  <c r="I117" i="2"/>
  <c r="O117" i="2" s="1"/>
  <c r="I113" i="2"/>
  <c r="O113" i="2" s="1"/>
  <c r="I109" i="2"/>
  <c r="O109" i="2" s="1"/>
  <c r="I105" i="2"/>
  <c r="O105" i="2" s="1"/>
  <c r="I101" i="2"/>
  <c r="O101" i="2" s="1"/>
  <c r="I97" i="2"/>
  <c r="O97" i="2" s="1"/>
  <c r="I93" i="2"/>
  <c r="O93" i="2" s="1"/>
  <c r="I89" i="2"/>
  <c r="O89" i="2" s="1"/>
  <c r="I85" i="2"/>
  <c r="O85" i="2" s="1"/>
  <c r="I81" i="2"/>
  <c r="O81" i="2" s="1"/>
  <c r="I77" i="2"/>
  <c r="O77" i="2" s="1"/>
  <c r="I73" i="2"/>
  <c r="O73" i="2" s="1"/>
  <c r="Q72" i="2"/>
  <c r="I72" i="2" s="1"/>
  <c r="I68" i="2"/>
  <c r="O68" i="2" s="1"/>
  <c r="I64" i="2"/>
  <c r="O64" i="2" s="1"/>
  <c r="I60" i="2"/>
  <c r="O60" i="2" s="1"/>
  <c r="I56" i="2"/>
  <c r="O56" i="2" s="1"/>
  <c r="I52" i="2"/>
  <c r="O52" i="2" s="1"/>
  <c r="I48" i="2"/>
  <c r="O48" i="2" s="1"/>
  <c r="I44" i="2"/>
  <c r="O44" i="2" s="1"/>
  <c r="I40" i="2"/>
  <c r="O40" i="2" s="1"/>
  <c r="I36" i="2"/>
  <c r="O36" i="2" s="1"/>
  <c r="I32" i="2"/>
  <c r="O32" i="2" s="1"/>
  <c r="I28" i="2"/>
  <c r="O28" i="2" s="1"/>
  <c r="I24" i="2"/>
  <c r="O24" i="2" s="1"/>
  <c r="I20" i="2"/>
  <c r="O20" i="2" s="1"/>
  <c r="I16" i="2"/>
  <c r="O16" i="2" s="1"/>
  <c r="I12" i="2"/>
  <c r="O12" i="2" s="1"/>
  <c r="D33" i="1"/>
  <c r="D32" i="1" s="1"/>
  <c r="O23" i="14" l="1"/>
  <c r="R22" i="14" s="1"/>
  <c r="O22" i="14" s="1"/>
  <c r="Q22" i="14"/>
  <c r="I22" i="14" s="1"/>
  <c r="I3" i="14" s="1"/>
  <c r="C35" i="1" s="1"/>
  <c r="O10" i="14"/>
  <c r="R9" i="14" s="1"/>
  <c r="O9" i="14" s="1"/>
  <c r="Q9" i="14"/>
  <c r="I9" i="14" s="1"/>
  <c r="R369" i="2"/>
  <c r="O369" i="2" s="1"/>
  <c r="R11" i="3"/>
  <c r="O11" i="3" s="1"/>
  <c r="R11" i="2"/>
  <c r="O11" i="2" s="1"/>
  <c r="R72" i="2"/>
  <c r="O72" i="2" s="1"/>
  <c r="R185" i="3"/>
  <c r="O185" i="3" s="1"/>
  <c r="O2" i="4"/>
  <c r="D16" i="1" s="1"/>
  <c r="D15" i="1" s="1"/>
  <c r="O2" i="5"/>
  <c r="D17" i="1" s="1"/>
  <c r="R56" i="6"/>
  <c r="O56" i="6" s="1"/>
  <c r="R80" i="3"/>
  <c r="O80" i="3" s="1"/>
  <c r="R79" i="6"/>
  <c r="O79" i="6" s="1"/>
  <c r="R185" i="6"/>
  <c r="O185" i="6" s="1"/>
  <c r="R39" i="6"/>
  <c r="O39" i="6" s="1"/>
  <c r="Q11" i="2"/>
  <c r="I11" i="2" s="1"/>
  <c r="I3" i="2" s="1"/>
  <c r="C13" i="1" s="1"/>
  <c r="Q11" i="3"/>
  <c r="I11" i="3" s="1"/>
  <c r="I3" i="3" s="1"/>
  <c r="C14" i="1" s="1"/>
  <c r="Q11" i="4"/>
  <c r="I11" i="4" s="1"/>
  <c r="I3" i="4" s="1"/>
  <c r="C16" i="1" s="1"/>
  <c r="Q11" i="5"/>
  <c r="I11" i="5" s="1"/>
  <c r="I3" i="5" s="1"/>
  <c r="C17" i="1" s="1"/>
  <c r="Q11" i="6"/>
  <c r="I11" i="6" s="1"/>
  <c r="I3" i="6" s="1"/>
  <c r="C20" i="1" s="1"/>
  <c r="Q185" i="6"/>
  <c r="I185" i="6" s="1"/>
  <c r="Q11" i="7"/>
  <c r="I11" i="7" s="1"/>
  <c r="R137" i="8"/>
  <c r="O137" i="8" s="1"/>
  <c r="O157" i="6"/>
  <c r="R156" i="6" s="1"/>
  <c r="O156" i="6" s="1"/>
  <c r="O2" i="6" s="1"/>
  <c r="D20" i="1" s="1"/>
  <c r="Q242" i="6"/>
  <c r="I242" i="6" s="1"/>
  <c r="R11" i="7"/>
  <c r="O11" i="7" s="1"/>
  <c r="Q24" i="7"/>
  <c r="I24" i="7" s="1"/>
  <c r="Q33" i="7"/>
  <c r="I33" i="7" s="1"/>
  <c r="R29" i="8"/>
  <c r="O29" i="8" s="1"/>
  <c r="R242" i="6"/>
  <c r="O242" i="6" s="1"/>
  <c r="R24" i="7"/>
  <c r="O24" i="7" s="1"/>
  <c r="R33" i="7"/>
  <c r="O33" i="7" s="1"/>
  <c r="Q55" i="7"/>
  <c r="I55" i="7" s="1"/>
  <c r="Q100" i="7"/>
  <c r="I100" i="7" s="1"/>
  <c r="O101" i="7"/>
  <c r="R100" i="7" s="1"/>
  <c r="O100" i="7" s="1"/>
  <c r="O17" i="8"/>
  <c r="R16" i="8" s="1"/>
  <c r="O16" i="8" s="1"/>
  <c r="O2" i="8" s="1"/>
  <c r="D25" i="1" s="1"/>
  <c r="D24" i="1" s="1"/>
  <c r="O52" i="8"/>
  <c r="R51" i="8" s="1"/>
  <c r="O51" i="8" s="1"/>
  <c r="O62" i="8"/>
  <c r="R61" i="8" s="1"/>
  <c r="O61" i="8" s="1"/>
  <c r="O81" i="8"/>
  <c r="R80" i="8" s="1"/>
  <c r="O80" i="8" s="1"/>
  <c r="O90" i="8"/>
  <c r="R89" i="8" s="1"/>
  <c r="O89" i="8" s="1"/>
  <c r="O133" i="8"/>
  <c r="R132" i="8" s="1"/>
  <c r="O132" i="8" s="1"/>
  <c r="O224" i="8"/>
  <c r="R223" i="8" s="1"/>
  <c r="O223" i="8" s="1"/>
  <c r="Q48" i="9"/>
  <c r="I48" i="9" s="1"/>
  <c r="R171" i="9"/>
  <c r="O171" i="9" s="1"/>
  <c r="Q43" i="9"/>
  <c r="I43" i="9" s="1"/>
  <c r="O98" i="9"/>
  <c r="R97" i="9" s="1"/>
  <c r="O97" i="9" s="1"/>
  <c r="Q97" i="9"/>
  <c r="I97" i="9" s="1"/>
  <c r="Q261" i="8"/>
  <c r="I261" i="8" s="1"/>
  <c r="I3" i="8" s="1"/>
  <c r="C25" i="1" s="1"/>
  <c r="Q311" i="8"/>
  <c r="I311" i="8" s="1"/>
  <c r="Q11" i="9"/>
  <c r="I11" i="9" s="1"/>
  <c r="Q20" i="9"/>
  <c r="I20" i="9" s="1"/>
  <c r="Q38" i="9"/>
  <c r="I38" i="9" s="1"/>
  <c r="O63" i="9"/>
  <c r="R62" i="9" s="1"/>
  <c r="O62" i="9" s="1"/>
  <c r="Q62" i="9"/>
  <c r="I62" i="9" s="1"/>
  <c r="O89" i="9"/>
  <c r="R88" i="9" s="1"/>
  <c r="O88" i="9" s="1"/>
  <c r="Q88" i="9"/>
  <c r="I88" i="9" s="1"/>
  <c r="O115" i="9"/>
  <c r="R114" i="9" s="1"/>
  <c r="O114" i="9" s="1"/>
  <c r="Q114" i="9"/>
  <c r="I114" i="9" s="1"/>
  <c r="O54" i="9"/>
  <c r="R53" i="9" s="1"/>
  <c r="O53" i="9" s="1"/>
  <c r="O2" i="9" s="1"/>
  <c r="D26" i="1" s="1"/>
  <c r="Q53" i="9"/>
  <c r="I53" i="9" s="1"/>
  <c r="O80" i="9"/>
  <c r="R79" i="9" s="1"/>
  <c r="O79" i="9" s="1"/>
  <c r="Q79" i="9"/>
  <c r="I79" i="9" s="1"/>
  <c r="Q171" i="9"/>
  <c r="I171" i="9" s="1"/>
  <c r="Q48" i="10"/>
  <c r="I48" i="10" s="1"/>
  <c r="I3" i="10" s="1"/>
  <c r="C28" i="1" s="1"/>
  <c r="Q75" i="10"/>
  <c r="I75" i="10" s="1"/>
  <c r="R92" i="11"/>
  <c r="O92" i="11" s="1"/>
  <c r="R87" i="12"/>
  <c r="O87" i="12" s="1"/>
  <c r="R96" i="12"/>
  <c r="O96" i="12" s="1"/>
  <c r="Q223" i="12"/>
  <c r="I223" i="12" s="1"/>
  <c r="Q11" i="13"/>
  <c r="I11" i="13" s="1"/>
  <c r="I3" i="13" s="1"/>
  <c r="C33" i="1" s="1"/>
  <c r="R48" i="10"/>
  <c r="O48" i="10" s="1"/>
  <c r="O2" i="10" s="1"/>
  <c r="D28" i="1" s="1"/>
  <c r="D27" i="1" s="1"/>
  <c r="R75" i="10"/>
  <c r="O75" i="10" s="1"/>
  <c r="Q39" i="11"/>
  <c r="I39" i="11" s="1"/>
  <c r="Q48" i="11"/>
  <c r="I48" i="11" s="1"/>
  <c r="Q66" i="11"/>
  <c r="I66" i="11" s="1"/>
  <c r="Q75" i="11"/>
  <c r="I75" i="11" s="1"/>
  <c r="Q16" i="12"/>
  <c r="I16" i="12" s="1"/>
  <c r="Q61" i="12"/>
  <c r="I61" i="12" s="1"/>
  <c r="Q70" i="12"/>
  <c r="I70" i="12" s="1"/>
  <c r="Q170" i="12"/>
  <c r="I170" i="12" s="1"/>
  <c r="Q16" i="11"/>
  <c r="I16" i="11" s="1"/>
  <c r="I3" i="11" s="1"/>
  <c r="C29" i="1" s="1"/>
  <c r="E29" i="1" s="1"/>
  <c r="Q34" i="11"/>
  <c r="I34" i="11" s="1"/>
  <c r="R39" i="11"/>
  <c r="O39" i="11" s="1"/>
  <c r="O2" i="11" s="1"/>
  <c r="D29" i="1" s="1"/>
  <c r="R48" i="11"/>
  <c r="O48" i="11" s="1"/>
  <c r="Q61" i="11"/>
  <c r="I61" i="11" s="1"/>
  <c r="R66" i="11"/>
  <c r="O66" i="11" s="1"/>
  <c r="R75" i="11"/>
  <c r="O75" i="11" s="1"/>
  <c r="Q11" i="12"/>
  <c r="I11" i="12" s="1"/>
  <c r="R16" i="12"/>
  <c r="O16" i="12" s="1"/>
  <c r="O2" i="12" s="1"/>
  <c r="D31" i="1" s="1"/>
  <c r="D30" i="1" s="1"/>
  <c r="Q29" i="12"/>
  <c r="I29" i="12" s="1"/>
  <c r="Q47" i="12"/>
  <c r="I47" i="12" s="1"/>
  <c r="Q56" i="12"/>
  <c r="I56" i="12" s="1"/>
  <c r="R61" i="12"/>
  <c r="O61" i="12" s="1"/>
  <c r="R70" i="12"/>
  <c r="O70" i="12" s="1"/>
  <c r="Q149" i="12"/>
  <c r="I149" i="12" s="1"/>
  <c r="R170" i="12"/>
  <c r="O170" i="12" s="1"/>
  <c r="E25" i="1" l="1"/>
  <c r="E24" i="1" s="1"/>
  <c r="C24" i="1"/>
  <c r="E28" i="1"/>
  <c r="E27" i="1" s="1"/>
  <c r="C27" i="1"/>
  <c r="D19" i="1"/>
  <c r="D18" i="1" s="1"/>
  <c r="D23" i="1"/>
  <c r="D22" i="1" s="1"/>
  <c r="I3" i="12"/>
  <c r="C31" i="1" s="1"/>
  <c r="O2" i="14"/>
  <c r="D35" i="1" s="1"/>
  <c r="D34" i="1" s="1"/>
  <c r="E33" i="1"/>
  <c r="E32" i="1" s="1"/>
  <c r="C32" i="1"/>
  <c r="I3" i="7"/>
  <c r="C21" i="1" s="1"/>
  <c r="E16" i="1"/>
  <c r="C15" i="1"/>
  <c r="E14" i="1"/>
  <c r="O2" i="2"/>
  <c r="D13" i="1" s="1"/>
  <c r="I3" i="9"/>
  <c r="C26" i="1" s="1"/>
  <c r="E26" i="1" s="1"/>
  <c r="E20" i="1"/>
  <c r="C19" i="1"/>
  <c r="C18" i="1" s="1"/>
  <c r="E13" i="1"/>
  <c r="C12" i="1"/>
  <c r="O2" i="3"/>
  <c r="D14" i="1" s="1"/>
  <c r="C34" i="1"/>
  <c r="O2" i="7"/>
  <c r="D21" i="1" s="1"/>
  <c r="E17" i="1"/>
  <c r="E35" i="1" l="1"/>
  <c r="E34" i="1" s="1"/>
  <c r="C11" i="1"/>
  <c r="C10" i="1" s="1"/>
  <c r="E15" i="1"/>
  <c r="E12" i="1"/>
  <c r="E11" i="1" s="1"/>
  <c r="D12" i="1"/>
  <c r="D11" i="1" s="1"/>
  <c r="D10" i="1" s="1"/>
  <c r="E21" i="1"/>
  <c r="E19" i="1" s="1"/>
  <c r="E18" i="1" s="1"/>
  <c r="E31" i="1"/>
  <c r="E30" i="1" s="1"/>
  <c r="E23" i="1" s="1"/>
  <c r="E22" i="1" s="1"/>
  <c r="C30" i="1"/>
  <c r="C23" i="1" s="1"/>
  <c r="C22" i="1" s="1"/>
  <c r="E10" i="1" l="1"/>
  <c r="C7" i="1" s="1"/>
  <c r="C6" i="1"/>
</calcChain>
</file>

<file path=xl/sharedStrings.xml><?xml version="1.0" encoding="utf-8"?>
<sst xmlns="http://schemas.openxmlformats.org/spreadsheetml/2006/main" count="7241" uniqueCount="1136">
  <si>
    <t>Firma: Moravia Consult</t>
  </si>
  <si>
    <t>Rekapitulace ceny</t>
  </si>
  <si>
    <t>Stavba: 5713520034 - Zřízení a rekonstrukce EOV v ŽST Červenka a Zábřeh na Moravě</t>
  </si>
  <si>
    <t xml:space="preserve">Varianta: IV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</si>
  <si>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</si>
  <si>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</si>
  <si>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</si>
  <si>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</si>
  <si>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</si>
  <si>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</si>
  <si>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</si>
  <si>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</si>
  <si>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</si>
  <si>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</si>
  <si>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</si>
  <si>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5713520034</t>
  </si>
  <si>
    <t>Zřízení a rekonstrukce EOV v ŽST Červenka a Zábřeh na Moravě</t>
  </si>
  <si>
    <t>O</t>
  </si>
  <si>
    <t>Objekt:</t>
  </si>
  <si>
    <t>D.1.</t>
  </si>
  <si>
    <t>Technologická část</t>
  </si>
  <si>
    <t>O1</t>
  </si>
  <si>
    <t>D.1.2.</t>
  </si>
  <si>
    <t>Železniční sdělovací zařízení</t>
  </si>
  <si>
    <t>O2</t>
  </si>
  <si>
    <t>D.1.2.1.</t>
  </si>
  <si>
    <t>Místní kabelizace</t>
  </si>
  <si>
    <t>O3</t>
  </si>
  <si>
    <t>Rozpočet:</t>
  </si>
  <si>
    <t>0,00</t>
  </si>
  <si>
    <t>15,00</t>
  </si>
  <si>
    <t>21,00</t>
  </si>
  <si>
    <t>3</t>
  </si>
  <si>
    <t>2</t>
  </si>
  <si>
    <t>PS 01-14-01</t>
  </si>
  <si>
    <t>Žst. Červenka, místní kabelizace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</si>
  <si>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</si>
  <si>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</si>
  <si>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</si>
  <si>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</si>
  <si>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</si>
  <si>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</si>
  <si>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</si>
  <si>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</si>
  <si>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</si>
  <si>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</si>
  <si>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</si>
  <si>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</si>
  <si>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</si>
  <si>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</si>
  <si>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</si>
  <si>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</si>
  <si>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</si>
  <si>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 xml:space="preserve">  D.1.2.</t>
  </si>
  <si>
    <t xml:space="preserve">    D.1.2.1.</t>
  </si>
  <si>
    <t xml:space="preserve">      PS 01-14-01</t>
  </si>
  <si>
    <t>SD</t>
  </si>
  <si>
    <t>01</t>
  </si>
  <si>
    <t>Zemní práce</t>
  </si>
  <si>
    <t>P</t>
  </si>
  <si>
    <t>029111R</t>
  </si>
  <si>
    <t/>
  </si>
  <si>
    <t>OSTATNÍ POŽADAVKY - GEODETICKÉ ZAMĚŘENÍ - DÉLKOVÉ</t>
  </si>
  <si>
    <t>HM</t>
  </si>
  <si>
    <t>PP</t>
  </si>
  <si>
    <t>VV</t>
  </si>
  <si>
    <t>Viz technická zpráva a výkresová dokumentace</t>
  </si>
  <si>
    <t>TS</t>
  </si>
  <si>
    <t>Geodetické zaměření trasy, digitálně odměřená délka 1484 m 
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</si>
  <si>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02945_R</t>
  </si>
  <si>
    <t>OSTATNÍ POŽADAVKY - GEOMETRICKÝ PLÁN</t>
  </si>
  <si>
    <t>111208</t>
  </si>
  <si>
    <t>ODSTRANĚNÍ KŘOVIN S ODVOZEM DO 20KM</t>
  </si>
  <si>
    <t>M2</t>
  </si>
  <si>
    <t>kabelová trasa v délce  = 228 m x 2 m šířka = 456 m 
odstranění křovin a stromů do průměru 100 mm  
doprava dřevin na předepsanou vzdálenost  
spálení na hromadách nebo štěpkování</t>
  </si>
  <si>
    <t>13183</t>
  </si>
  <si>
    <t>HLOUBENÍ JAM ZAPAŽ I NEPAŽ TŘ II</t>
  </si>
  <si>
    <t>M3</t>
  </si>
  <si>
    <t>Viz technická zpráva a výkresová dokumentace - jámy pro kabelové komory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</si>
  <si>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</si>
  <si>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</t>
  </si>
  <si>
    <t>HLOUBENÍ RÝH ŠÍŘ DO 2M PAŽ I NEPAŽ TŘ. II</t>
  </si>
  <si>
    <t>14173</t>
  </si>
  <si>
    <t>PROTLAČOVÁNÍ POTRUBÍ Z PLAST HMOT DN DO 200MM</t>
  </si>
  <si>
    <t>m</t>
  </si>
  <si>
    <t>15 m + 29 m + 15 m = 59 m 
položka zahrnuje dodávku protlačovaného potrubí a veškeré pomocné práce (startovací zařízení, startovací a cílová jáma, opěrné a vodící bloky a pod.)</t>
  </si>
  <si>
    <t>7</t>
  </si>
  <si>
    <t>17110</t>
  </si>
  <si>
    <t>ULOŽENÍ SYPANINY DO NÁSYPŮ SE ZHUTNĚNÍM</t>
  </si>
  <si>
    <t>pro 4 zemní kabelové boxy a 2 základy rozvaděče EOV - 6ks x 1m3 = 6m3 
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</si>
  <si>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</t>
  </si>
  <si>
    <t>17411</t>
  </si>
  <si>
    <t>ZÁSYP JAM A RÝH ZEMINOU SE ZHUTNĚNÍM</t>
  </si>
  <si>
    <t>délka trasy 1484 m x šířka 0,5 m x hloubka 0,8 m = 593,600 m3 
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</si>
  <si>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</si>
  <si>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</si>
  <si>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Viz. technická zpráva a výkresová dokumentace</t>
  </si>
  <si>
    <t>pro 4 zemní kabelové boxy a 2 základy rozvaděče EOV - 6ks x 1m3 = 6m3 
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</si>
  <si>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18090</t>
  </si>
  <si>
    <t>VŠEOBECNÉ ÚPRAVY OSTATNÍCH PLOCH</t>
  </si>
  <si>
    <t>délka trasy 1484 m x 3 m  = 4452 m2 
Všeobecné úpravy musí zahrnovat úpravu území po uskutečnění stavby, tak jak je požadováno v zadávací dokumentaci s výjimkou těch prací, pro které jsou uvedeny samostatné položky.</t>
  </si>
  <si>
    <t>11</t>
  </si>
  <si>
    <t>701005</t>
  </si>
  <si>
    <t>VYHLEDÁVACÍ MARKER ZEMNÍ S MOŽNOSTÍ ZÁPISU</t>
  </si>
  <si>
    <t>kus</t>
  </si>
  <si>
    <t>pro 4 zemní kabelové boxy = 4ks 
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</si>
  <si>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12</t>
  </si>
  <si>
    <t>702312</t>
  </si>
  <si>
    <t>ZAKRYTÍ KABELŮ VÝSTRAŽNOU FÓLIÍ ŠÍŘKY PŘES 20 DO 40 CM</t>
  </si>
  <si>
    <t>délka trasy 1484 m + 10% = 1632,4 m 
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</si>
  <si>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13</t>
  </si>
  <si>
    <t>702901</t>
  </si>
  <si>
    <t>ZASYPÁNÍ KABELOVÉHO ŽLABU VRSTVOU Z PŘESÁTÉHO PÍSKU SVĚTLÉ ŠÍŘKY DO 120 MM</t>
  </si>
  <si>
    <t>délka trasy 1484 m + 10% = 1632,400 m 
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</si>
  <si>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14</t>
  </si>
  <si>
    <t>705100</t>
  </si>
  <si>
    <t>ZDĚNÝ PILÍŘ PRO KABELOVOU NEBO ROZVADĚČOVOU SKŘÍŇ</t>
  </si>
  <si>
    <t>viz. Výkres schéma = 2ks 
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</si>
  <si>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15</t>
  </si>
  <si>
    <t>709210</t>
  </si>
  <si>
    <t>KŘIŽOVATKA KABELOVÝCH VEDENÍ SE STÁVAJÍCÍ INŽENÝRSKOU SÍTÍ (KABELEM, POTRUBÍM APOD.)</t>
  </si>
  <si>
    <t>Viz výkresová dokumentace</t>
  </si>
  <si>
    <t>digitálně odečteno ze situace - 17 ks 
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</si>
  <si>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02</t>
  </si>
  <si>
    <t>Slaboproud - sdělovací zařízení</t>
  </si>
  <si>
    <t>16</t>
  </si>
  <si>
    <t>703751</t>
  </si>
  <si>
    <t>PROTIPOŽÁRNÍ UCPÁVKA POD ROZVADĚČ DO EI 90 MIN.</t>
  </si>
  <si>
    <t>pod  R-EOV ( 2x rozvaděč á 1m2 = 2m2) 
Položka obsahuje: Dodávku a montáž protipožární ucpávky vč. příslušenství a pomocného materiálu, vyhotovéní a dodání atestu. Dále obsahuje cenu za pom. mechanismy včetně všech ostatních vedlejších nákladů.</t>
  </si>
  <si>
    <t>17</t>
  </si>
  <si>
    <t>703752</t>
  </si>
  <si>
    <t>PROTIPOŽÁRNÍ UCPÁVKA STĚNOU/STROPEM, TL DO 50CM, DO EI 90 MIN.</t>
  </si>
  <si>
    <t>prostupy ve výpravní budově 
Položka obsahuje: Dodávku a montáž protipožární ucpávky vč. příslušenství a pomocného materiálu, vyhotovéní a dodání atestu. Dále obsahuje cenu za pom. mechanismy včetně všech ostatních vedlejších nákladů.</t>
  </si>
  <si>
    <t>18</t>
  </si>
  <si>
    <t>742J29</t>
  </si>
  <si>
    <t>KABEL SDĚLOVACÍ LAN UTP/FTP UKONČENÝ KONEKTORY RJ45</t>
  </si>
  <si>
    <t>10 + 2 + 2 = 14m 
Položka obsahuje : Dodávku a montáž kabelu včetně dovozu, manipulace a uložení kabelu (do trubky, na rošty, pod omítku, do rozvaděče ). Dále obsahuje cenu za pom. mechanismy včetně všech ostatních vedlejších nákladů</t>
  </si>
  <si>
    <t>19</t>
  </si>
  <si>
    <t>742J35</t>
  </si>
  <si>
    <t>TCEPKPFLE DO 15XN0,8, KABEL SDĚLOVACÍ ČTYŘKOVANÝ, IZOLACE PVC</t>
  </si>
  <si>
    <t>Vyhledávací kabel TCEKPFLE 3XN 0,6mm  
vyhledávací kabel, trasa 542m + 10% = 596,2m  
vyhledávací kabel, trasa 570m + 10% = 627m  
Celkem: 596 + 627 = 1223m 
Položka obsahuje : Dodávku a montáž kabelu včetně dovozu, manipulace a uložení kabelu (do chráničky, do země, na rošty a pod. ). Dále obsahuje cenu za pom. mechanismy včetně všech ostatních vedlejších nákladů</t>
  </si>
  <si>
    <t>20</t>
  </si>
  <si>
    <t>744211</t>
  </si>
  <si>
    <t>KABELOVÁ SKŘÍŇ VENKOVNÍ PRÁZDNÁ PLASTOVÁ V KOMPAKTNÍM PILÍŘI, MIN. IP 44, DO 530 X 800 MM</t>
  </si>
  <si>
    <t>prázdná nová skříň pro sděl. zař. u rozvaděče EOV 
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</si>
  <si>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21</t>
  </si>
  <si>
    <t>744612</t>
  </si>
  <si>
    <t>JISTIČ JEDNOPÓLOVÝ (10 KA) OD 4 DO 10 A</t>
  </si>
  <si>
    <t>2 x 1ks = 2ks 
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</si>
  <si>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22</t>
  </si>
  <si>
    <t>744711</t>
  </si>
  <si>
    <t>PROUDOVÝ CHRÁNIČ DVOUPÓLOVÝ (10 KA) DO 30 MA, DO 25 A</t>
  </si>
  <si>
    <t>23</t>
  </si>
  <si>
    <t>75I31</t>
  </si>
  <si>
    <t>PLASTOVÁ ZEMNÍ KOMORA TĚSNĚNÍ PRO HDPE TRUBKU DO 40mm</t>
  </si>
  <si>
    <t>digitálně odečteno ze situace - 4 ks 
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</si>
  <si>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24</t>
  </si>
  <si>
    <t>75I322</t>
  </si>
  <si>
    <t>KABEL ZEMNÍ DVOUPLÁŠŤOVÝ S PANCÍŘEM PRŮMĚRU ŽIL 0,8mm DO 25XN</t>
  </si>
  <si>
    <t>KMČTYŘKA</t>
  </si>
  <si>
    <t>Traťový kabel TCEKPFLEZE 15XN 0,8mm  
délka  trasy = 1060m  
přepočet: 1,060km  x 15 čtyřek = 15,9 kmčtyřky 
Položka obsahuje : Dodávku kabelu včetně dovozu, manipulace a uložení kabelu (do chráničky, do země, na rošty a pod. ). Dále obsahuje cenu za pom. mechanismy včetně všech ostatních vedlejších nákladů</t>
  </si>
  <si>
    <t>25</t>
  </si>
  <si>
    <t>75I32X</t>
  </si>
  <si>
    <t>KABEL ZEMNÍ DVOUPLÁŠŤOVÝ S PANCÍŘEM PRŮMĚRU ŽIL 0,8mm DO 25XN - MONTÁŽ</t>
  </si>
  <si>
    <t>Traťový kabel TCEKPFLEZE 15XN 0,8mm  
délka  trasy = 1060m  
přepočet: 1,060km  x 15 čtyřek = 15,9 kmčtyřky 
Položka obsahuje : Montáž kabelu včetně, manipulace a uložení kabelu (do chráničky, do země, na rošty a pod. ). Dále obsahuje cenu za pom. mechanismy včetně všech ostatních vedlejších nákladů</t>
  </si>
  <si>
    <t>26</t>
  </si>
  <si>
    <t>75I3X</t>
  </si>
  <si>
    <t>PLASTOVÁ ZEMNÍ KOMORA TĚSNĚNÍ PRO HDPE TRUBKU DO 40mm - MONTÁŽ</t>
  </si>
  <si>
    <t>digitálně odečteno ze situace - 4 ks 
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</si>
  <si>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27</t>
  </si>
  <si>
    <t>75I831</t>
  </si>
  <si>
    <t>KABEL OPTICKÝ MIKROKABEL DO 12 VLÁKEN</t>
  </si>
  <si>
    <t>KMVLÁKNO</t>
  </si>
  <si>
    <t>596m + 627m + 1223m = 2446m= 2,446km x 8 vláken = 19,568 kmvlákno 
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</si>
  <si>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28</t>
  </si>
  <si>
    <t>75I83X</t>
  </si>
  <si>
    <t>KABEL OPTICKÝ MIKROKABEL DO 12 VLÁKEN - MONTÁŽ</t>
  </si>
  <si>
    <t>596m + 627m + 1223m = 2446m 
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</si>
  <si>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29</t>
  </si>
  <si>
    <t>KABEL OPTICKÝ - REZERVA DO 500mm - MONTÁŽ</t>
  </si>
  <si>
    <t>3 rozvaděče x 2 rezervy = 6ks 
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</si>
  <si>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30</t>
  </si>
  <si>
    <t>75I841</t>
  </si>
  <si>
    <t>KABEL OPTICKÝ - REZERVA DO 500mm</t>
  </si>
  <si>
    <t>3 rozvaděče x 2 rezervy = 6ks 
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</si>
  <si>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31</t>
  </si>
  <si>
    <t>75I911</t>
  </si>
  <si>
    <t>OPTOTRUBKA HDPE PRŮMĚRU DO 40 MM</t>
  </si>
  <si>
    <t>barva modrá a černá = trasa 964m x 2tr = 1928m +10% = 2120,8m  
barva červená a černá= trasa 542m+570m=1110m x 2tr =2220m + 10%=2442m  
Celkem = 2121m + 2442m = 4563m 
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</si>
  <si>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32</t>
  </si>
  <si>
    <t>75I91X</t>
  </si>
  <si>
    <t>OPTOTRUBKA HDPE - MONTÁŽ</t>
  </si>
  <si>
    <t>barva modrá a černá = trasa 964m x 2tr = 1928m +10% = 2120,8m  
barva červená a černá= trasa 542m+570m=1110m x 2tr =2220m + 10%=2442m  
Celkem = 2121m + 2442m = 4563m 
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</si>
  <si>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33</t>
  </si>
  <si>
    <t>75I961</t>
  </si>
  <si>
    <t>OPTOTRUBKA - HERMETIZACE ÚSEKU DO 2000 M</t>
  </si>
  <si>
    <t>ÚSEK</t>
  </si>
  <si>
    <t>6 úseků, celkem 4566m 
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</si>
  <si>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34</t>
  </si>
  <si>
    <t>75I962</t>
  </si>
  <si>
    <t>OPTOTRUBKA - KALIBRACE</t>
  </si>
  <si>
    <t>celkem 4566m 
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</si>
  <si>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35</t>
  </si>
  <si>
    <t>75IA11</t>
  </si>
  <si>
    <t>OPTOTRUBKOVÁ SPOJKA PRŮMĚRU DO 40 MM</t>
  </si>
  <si>
    <t>2ks + 2ks = 4ks 
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</si>
  <si>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36</t>
  </si>
  <si>
    <t>75IA1X</t>
  </si>
  <si>
    <t>OPTOTRUBKOVÁ SPOJKA - MONTÁŽ</t>
  </si>
  <si>
    <t>2ks + 2ks = 4ks 
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</si>
  <si>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37</t>
  </si>
  <si>
    <t>NOSNÁ LIŠTA DIN - MONTÁŽ</t>
  </si>
  <si>
    <t>0,5m + 0,5m = 1,0m x 2 rozvaděče = 2m 
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</si>
  <si>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38</t>
  </si>
  <si>
    <t>75IA52</t>
  </si>
  <si>
    <t>OPTOTRUBKOVÁ KONCOVKA PRŮMĚRU PŘES 40 MM</t>
  </si>
  <si>
    <t>2+2+ 2+2 = 8ks 
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</si>
  <si>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39</t>
  </si>
  <si>
    <t>75IA71</t>
  </si>
  <si>
    <t>OPTOTRUBKOVÁ PRŮCHODKA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</si>
  <si>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</si>
  <si>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40</t>
  </si>
  <si>
    <t>75IA7X</t>
  </si>
  <si>
    <t>OPTOTRUBKOVÁ PRŮCHODKA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</si>
  <si>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</si>
  <si>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41</t>
  </si>
  <si>
    <t>75IB11</t>
  </si>
  <si>
    <t>MIKROTRUBIČKA DO 10/8 MM</t>
  </si>
  <si>
    <t>trasa 2442 m x 4miktr =9768 m 
1. Položka obsahuje:  
 – dodávku specifikované kabelizace včetně potřebného drobného montážního materiálu  
 – dopravu a skladování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</si>
  <si>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42</t>
  </si>
  <si>
    <t>75IB1X</t>
  </si>
  <si>
    <t>MIKROTRUBIČKA DO 10/8 MM - MONTÁŽ</t>
  </si>
  <si>
    <t>trasa 2442 m x 4miktr =9768 m 
1. Položka obsahuje: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</si>
  <si>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43</t>
  </si>
  <si>
    <t>75IC11</t>
  </si>
  <si>
    <t>MIKROTRUBIČKOVÁ SPOJKA PRŮMĚRU DO 10 MM</t>
  </si>
  <si>
    <t>4ks + 4ks + 4ks + 4ks = 16ks 
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</si>
  <si>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44</t>
  </si>
  <si>
    <t>75IC1X</t>
  </si>
  <si>
    <t>MIKROTRUBIČKOVÁ SPOJKA - MONTÁŽ</t>
  </si>
  <si>
    <t>4ks + 4ks + 4ks + 4ks = 16ks 
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</si>
  <si>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45</t>
  </si>
  <si>
    <t>75IC21</t>
  </si>
  <si>
    <t>MIKROTRUBIČKOVÁ KONCOVKA PRŮMĚRU DO 10 MM</t>
  </si>
  <si>
    <t>8 konců x 4 mikrotrubičky = 32ks 
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</si>
  <si>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46</t>
  </si>
  <si>
    <t>75IC2X</t>
  </si>
  <si>
    <t>MIKROTRUBIČKOVÁ KONCOVKA - MONTÁŽ</t>
  </si>
  <si>
    <t>8 konců x 4 mikrotrubičky = 32ks 
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</si>
  <si>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47</t>
  </si>
  <si>
    <t>OPTOTRUBKOVÁ KONCOVKA - MONTÁŽ</t>
  </si>
  <si>
    <t>2+2+ 2+2 = 8ks 
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</si>
  <si>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48</t>
  </si>
  <si>
    <t>75ID11</t>
  </si>
  <si>
    <t>PLASTOVÁ ZEMNÍ KOMORA PRO ULOŽENÍ REZERVY</t>
  </si>
  <si>
    <t>49</t>
  </si>
  <si>
    <t>75ID1X</t>
  </si>
  <si>
    <t>PLASTOVÁ ZEMNÍ KOMORA PRO ULOŽENÍ REZERVY - MONTÁŽ</t>
  </si>
  <si>
    <t>50</t>
  </si>
  <si>
    <t>75IEE1</t>
  </si>
  <si>
    <t>OPTICKÝ ROZVADĚČ 19" PROVEDENÍ 12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</si>
  <si>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</si>
  <si>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51</t>
  </si>
  <si>
    <t>75IEEX</t>
  </si>
  <si>
    <t>OPTICKÝ ROZVADĚČ 19" PROVEDENÍ - MONTÁŽ</t>
  </si>
  <si>
    <t>52</t>
  </si>
  <si>
    <t>75IEG1</t>
  </si>
  <si>
    <t>KAZETA PRO ULOŽENÍ SVÁRŮ</t>
  </si>
  <si>
    <t>2 x 2ks = 4ks 
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</si>
  <si>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53</t>
  </si>
  <si>
    <t>75IEGX</t>
  </si>
  <si>
    <t>KAZETA PRO ULOŽENÍ SVÁRŮ - MONTÁŽ</t>
  </si>
  <si>
    <t>2 x 2ks = 4ks 
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</si>
  <si>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54</t>
  </si>
  <si>
    <t>75IEH1</t>
  </si>
  <si>
    <t>KONEKTOROVÝ MODUL 12 VLÁKEN</t>
  </si>
  <si>
    <t>55</t>
  </si>
  <si>
    <t>75IEHX</t>
  </si>
  <si>
    <t>KONEKTOROVÝ MODUL 12 VLÁKEN - MONTÁŽ</t>
  </si>
  <si>
    <t>56</t>
  </si>
  <si>
    <t>75IEI1</t>
  </si>
  <si>
    <t>SPOJOVACÍ MODUL 12 VLÁKEN</t>
  </si>
  <si>
    <t>57</t>
  </si>
  <si>
    <t>75IEIX</t>
  </si>
  <si>
    <t>SPOJOVACÍ MODUL 12 VLÁKEN - MONTÁŽ</t>
  </si>
  <si>
    <t>58</t>
  </si>
  <si>
    <t>75IF11</t>
  </si>
  <si>
    <t>SPOJOVACÍ SVORKOVNICE 2/10</t>
  </si>
  <si>
    <t>zakončení vyhledávacího kabelu= 1 + 1 = 2ks  
zakončení traťového kabelu 15XN0,8 = 3ks   
Celkem = 2+3=5ks 
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</si>
  <si>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59</t>
  </si>
  <si>
    <t>75IF1X</t>
  </si>
  <si>
    <t>SPOJOVACÍ SVORKOVNICE 2/10 - MONTÁŽ</t>
  </si>
  <si>
    <t>zakončení vyhledávacího kabelu= 1 + 1 = 2ks  
zakončení traťového kabelu 15XN0,8 = 3ks   
Celkem = 2+3=5ks 
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</si>
  <si>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60</t>
  </si>
  <si>
    <t>ZEMNÍCÍ SVORKOVNICE - MONTÁŽ</t>
  </si>
  <si>
    <t>uzemnění vyhledávacího kabelu= 1 + 1 = 2ks  
uzemnění traťového kabelu 15XN0,8 = 1ks   
Celkem = 2+1=3ks 
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</si>
  <si>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61</t>
  </si>
  <si>
    <t>75IF31</t>
  </si>
  <si>
    <t>ZEMNÍCÍ SVORKOVNICE</t>
  </si>
  <si>
    <t>uzemnění vyhledávacího kabelu= 1 + 1 = 2ks  
uzemnění traťového kabelu 1ks  
Celkem = 2+1=3ks 
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</si>
  <si>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62</t>
  </si>
  <si>
    <t>75IF41</t>
  </si>
  <si>
    <t>MONTÁŽNÍ RÁM DO 10+1</t>
  </si>
  <si>
    <t>do racku ve sděl. Místnosti 
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</si>
  <si>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63</t>
  </si>
  <si>
    <t>75IF4X</t>
  </si>
  <si>
    <t>do racku ve sděl. Místnosti 
1. Položka obsahuje:  
 – montáž specifikovaného bloku/zařízení včetně potřebného drobného montážního materiálu  
 – montáž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</si>
  <si>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64</t>
  </si>
  <si>
    <t>75IH22</t>
  </si>
  <si>
    <t>UKONČENÍ KABELU CELOPLASTOVÉHO S PANCÍŘEM DO 100 ŽIL - MONTÁŽ</t>
  </si>
  <si>
    <t>ukončení traťového kabelu ve sděl. Místnosti 
1. Položka obsahuje:  
 – montáž specifikovaného bloku/zařízení včetně potřebného drobného montážního materiálu  
 – montáž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</si>
  <si>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65</t>
  </si>
  <si>
    <t>75IH61</t>
  </si>
  <si>
    <t>UKONČENÍ KABELU OPTICKÉHO DO 12 VLÁKEN</t>
  </si>
  <si>
    <t>ks</t>
  </si>
  <si>
    <t>3 úseky x 2 konce = 6ks 
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</si>
  <si>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66</t>
  </si>
  <si>
    <t>75IH71</t>
  </si>
  <si>
    <t>UKONČENÍ KABELU, SMRŠŤOVACÍ KONCOVKA DO 40mm</t>
  </si>
  <si>
    <t>ukončení traťového kabelu v zemním kabelovém boxu u RD 
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</si>
  <si>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67</t>
  </si>
  <si>
    <t>75IH7X</t>
  </si>
  <si>
    <t>UKONČENÍ KABELU, SMRŠŤOVACÍ KONCOVKA - MONTÁŽ</t>
  </si>
  <si>
    <t>ukončení traťového kabelu v zemním kabelovém boxu u RD 
1. Položka obsahuje:  
 – montáž specifikovaného bloku/zařízení včetně potřebného drobného montážního materiálu  
 – montáž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</si>
  <si>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68</t>
  </si>
  <si>
    <t>75IH81</t>
  </si>
  <si>
    <t>UKONČENÍ KABELU OBJÍMKA KABELOVÁ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</si>
  <si>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</si>
  <si>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uchycení HDPE trubek 3x 2 objímky = 6ks  
uchycení traťového kabelu 1ks  
Celkem = 6 + 1 = 7ks 
1. Položka obsahuje:  
 – dodávku specifikovaného bloku/zařízení včetně potřebného drobného montážního materiálu  
 –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</si>
  <si>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69</t>
  </si>
  <si>
    <t>75IH8X</t>
  </si>
  <si>
    <t>UKONČENÍ KABELU OBJÍMKA KABELOVÁ - MONTÁŽ</t>
  </si>
  <si>
    <t>70</t>
  </si>
  <si>
    <t>75IH91</t>
  </si>
  <si>
    <t>UKONČENÍ KABELU, ŠTÍTEK KABELOVÝ</t>
  </si>
  <si>
    <t>71</t>
  </si>
  <si>
    <t>75IH9X</t>
  </si>
  <si>
    <t>UKONČENÍ KABELU, ŠTÍTEK KABELOVÝ - MONTÁŽ</t>
  </si>
  <si>
    <t>72</t>
  </si>
  <si>
    <t>75II21</t>
  </si>
  <si>
    <t>SPOJKA PRO CELOPLASTOVÝ KABEL S PANCÍŘEM DO 100 ŽIIL</t>
  </si>
  <si>
    <t>spojka na TK - 2 výrobní délky 
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</si>
  <si>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73</t>
  </si>
  <si>
    <t>75II2X</t>
  </si>
  <si>
    <t>SPOJKA PRO CELOPLASTOVÝ KABEL S PANCÍŘEM DO 100 ŽIIL - MONTÁŽ</t>
  </si>
  <si>
    <t>spojka na TK - 2 výrobní délky 
1. Položka obsahuje:  
 – montáž specifikovaného bloku/zařízení včetně potřebného drobného montážního materiálu  
 – montáž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</si>
  <si>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74</t>
  </si>
  <si>
    <t>75IK21</t>
  </si>
  <si>
    <t>MĚŘENÍ KOMPLEXNÍ OPTICKÉHO KABELU</t>
  </si>
  <si>
    <t>VLÁKNO</t>
  </si>
  <si>
    <t>8 vláken + 8 vláken  + 8 vláken = 24 vláken 
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</si>
  <si>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75</t>
  </si>
  <si>
    <t>75J131</t>
  </si>
  <si>
    <t>NOSNÁ LIŠTA DIN</t>
  </si>
  <si>
    <t>0,5m + 0,5m = 1,0m x 2 rozvaděče = 2m 
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</si>
  <si>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76</t>
  </si>
  <si>
    <t>75J821</t>
  </si>
  <si>
    <t>OPTICKÝ PIGTAIL SINGLEMODE DO 2 M</t>
  </si>
  <si>
    <t>3 úseky x 2 konce x 8 vláken = 48ks 
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</si>
  <si>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77</t>
  </si>
  <si>
    <t>75J82X</t>
  </si>
  <si>
    <t>OPTICKÝ PIGTAIL SINGLEMODE - MONTÁŽ</t>
  </si>
  <si>
    <t>3 úseky x 2 konce x 8 vláken = 48ks 
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</si>
  <si>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78</t>
  </si>
  <si>
    <t>75J921</t>
  </si>
  <si>
    <t>OPTICKÝ PATCHCORD SINGLEMODE DO 5 M</t>
  </si>
  <si>
    <t>3 x 2ks = 6ks 
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</si>
  <si>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79</t>
  </si>
  <si>
    <t>75J92X</t>
  </si>
  <si>
    <t>OPTICKÝ PATCHCORD SINGLEMODE - MONTÁŽ</t>
  </si>
  <si>
    <t>3 x 2ks = 6ks 
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</si>
  <si>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80</t>
  </si>
  <si>
    <t>75JA23</t>
  </si>
  <si>
    <t>ZÁSUVKA DATOVÁ RJ 45 DO LIŠTOVÉHO ROZVODU</t>
  </si>
  <si>
    <t>81</t>
  </si>
  <si>
    <t>75JA2X</t>
  </si>
  <si>
    <t>ZÁSUVKA DATOVÁ RJ 45 DO LIŠTOVÉHO ROZVODU - MONTÁŽ</t>
  </si>
  <si>
    <t>82</t>
  </si>
  <si>
    <t>75JA52</t>
  </si>
  <si>
    <t>ROZVADĚČ STRUKTUROVANĚ KABELÁŽE, PATCHPANEL, 12 ZÁSUVEK</t>
  </si>
  <si>
    <t>83</t>
  </si>
  <si>
    <t>75JA5X</t>
  </si>
  <si>
    <t>ROZVADĚČ STRUKTUROVANĚ KABELÁŽE, PATCHPANEL, 12 ZÁSUVEK - MONTÁŽ</t>
  </si>
  <si>
    <t>84</t>
  </si>
  <si>
    <t>75K221</t>
  </si>
  <si>
    <t>NAPÁJECÍ ZDROJ 24V DC DO 5A</t>
  </si>
  <si>
    <t>3 rozvaděče x 1 napájecí zdroj = 3ks 
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</si>
  <si>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85</t>
  </si>
  <si>
    <t>75K22X</t>
  </si>
  <si>
    <t>NAPÁJECÍ ZDROJ 24V DC DO 5A - MONTÁŽ</t>
  </si>
  <si>
    <t>3 rozvaděče x 1 napájecí zdroj = 3ks 
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</si>
  <si>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86</t>
  </si>
  <si>
    <t>75M866</t>
  </si>
  <si>
    <t>PŘEVODNÍK SFP</t>
  </si>
  <si>
    <t>3 rozvaděče x 2 převodníky = 6ks 
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</si>
  <si>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87</t>
  </si>
  <si>
    <t>75M86X</t>
  </si>
  <si>
    <t>PŘEVODNÍK SFP - MONTÁŽ</t>
  </si>
  <si>
    <t>3 rozvaděče x 2 převodníky = 6ks 
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</si>
  <si>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88</t>
  </si>
  <si>
    <t>75M921</t>
  </si>
  <si>
    <t>PRŮMYSLOVÝ RINGSWITCH - L2 4x10/100 + 2x UP LINK</t>
  </si>
  <si>
    <t>3 rozvaděče x 1 ring switch = 3ks 
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</si>
  <si>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89</t>
  </si>
  <si>
    <t>75M92X</t>
  </si>
  <si>
    <t>PRŮMYSLOVÝ RINGSWITCH - L2 4x10/100 + 2x UP LINK - MONTÁŽ</t>
  </si>
  <si>
    <t>3 rozvaděče x 1 ring switch = 3ks 
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</si>
  <si>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995</t>
  </si>
  <si>
    <t>Odpady</t>
  </si>
  <si>
    <t>90</t>
  </si>
  <si>
    <t>R015112</t>
  </si>
  <si>
    <t>POPLATKY ZA LIKVIDACŮ ODPADŮ NEKONTAMINOVANÝCH - 17 05 04 VYTĚŽENÉ ZEMINY A HORNINY - II. TŘÍDA TĚŽITELNOSTI VČ. DOPRAVY NA SKLÁDKU A MANIPULACE</t>
  </si>
  <si>
    <t>T</t>
  </si>
  <si>
    <t>1. Položka obsahuje:   -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a likvidaci odpadů, veškerou manipulaci s odpadem 2. Způsob měření:    
Tunou se rozumí hmotnost odpadu vytříděného v souladu se zákonem č. 185/2001 Sb., o nakládání s odpady, v platném znění.</t>
  </si>
  <si>
    <t>91</t>
  </si>
  <si>
    <t>R015160</t>
  </si>
  <si>
    <t>POPLATKY ZA LIKVIDACŮ ODPADŮ NEKONTAMINOVANÝCH - 02 01 03 SMÝCENÉ STROMY A KEŘE VČ. DOPRAVY NA SKLÁDKU A MANIPULACE</t>
  </si>
  <si>
    <t>456m2 x 0,7t/m2 = 319,2 
1. Položka obsahuje:   -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a likvidaci odpadů, veškerou manipulaci s odpadem 2. Způsob měření:    
Tunou se rozumí hmotnost odpadu vytříděného v souladu se zákonem č. 185/2001 Sb., o nakládání s odpady, v platném znění.</t>
  </si>
  <si>
    <t>92</t>
  </si>
  <si>
    <t>R015240</t>
  </si>
  <si>
    <t>POPLATKY ZA LIKVIDACŮ ODPADŮ NEKONTAMINOVANÝCH - 20 03 99 ODPAD PODOBNÝ KOMUNÁLNÍMU ODPADU VČ. DOPRAVY NA SKLÁDKU A MANIPULACE</t>
  </si>
  <si>
    <t>93</t>
  </si>
  <si>
    <t>R015621</t>
  </si>
  <si>
    <t>POPLATKY ZA LIKVIDACŮ ODPADŮ NEBEZPEČNÝCH - KABELY S PLASTOVOU IZOLACÍ VČ. DOPRAVY NA SKLÁDKU A MANIPULACE</t>
  </si>
  <si>
    <t>PS 02-14-01</t>
  </si>
  <si>
    <t>Žst. Zábřeh na Moravě, místní kabelizace</t>
  </si>
  <si>
    <t xml:space="preserve">      PS 02-14-01</t>
  </si>
  <si>
    <t>Geodetické zaměření trasy, digitálně odměřená délka 1739 m 
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</si>
  <si>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drasa v délce 106 + 136 = 242 m x 2 m šířka = 484 m 
odstranění křovin a stromů do průměru 100 mm  
doprava dřevin na předepsanou vzdálenost  
spálení na hromadách nebo štěpkování</t>
  </si>
  <si>
    <t>131838</t>
  </si>
  <si>
    <t>HLOUBENÍ JAM ZAPAŽ I NEPAŽ TŘ. II, ODVOZ DO 20KM</t>
  </si>
  <si>
    <t>0,5 m x 0,5 m x 1 m = 0,25 m3 x 2 ks = 0,5 m3 
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</si>
  <si>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132838</t>
  </si>
  <si>
    <t>HLOUBENÍ RÝH ŠÍŘ DO 2M PAŽ I NEPAŽ TŘ. III, ODVOZ DO 20KM</t>
  </si>
  <si>
    <t>délka trasy 1483 m x šířka 0,5 m x hloubka 1 m = 742 m3 
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</si>
  <si>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30 m + 23 m + 7 m + 7 m +7 m +7 m = 81 m 
položka zahrnuje dodávku protlačovaného potrubí a veškeré pomocné práce (startovací zařízení, startovací a cílová jáma, opěrné a vodící bloky a pod.)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</si>
  <si>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</si>
  <si>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délka trasy 1483 m x šířka 0,5 m x hloubka 0,8 m = 594 m3 
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</si>
  <si>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zemní kabelové boxy a základy rozvaděče 
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</si>
  <si>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délka trasy 1483 m x 3 m  = 4450 m2 
Všeobecné úpravy musí zahrnovat úpravu území po uskutečnění stavby, tak jak je požadováno v zadávací dokumentaci s výjimkou těch prací, pro které jsou uvedeny samostatné položky.</t>
  </si>
  <si>
    <t>587202</t>
  </si>
  <si>
    <t>PŘEDLÁŽDĚNÍ KRYTU Z DROBNÝCH KOSTEK</t>
  </si>
  <si>
    <t>délka trasy 318 m x 1 m  = 318 m2 
položka zahrnuje:  
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</si>
  <si>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</si>
  <si>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702112</t>
  </si>
  <si>
    <t>KABELOVÝ ŽLAB ZEMNÍ VČETNĚ KRYTU SVĚTLÉ ŠÍŘKY PŘES 120 DO 250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</si>
  <si>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</si>
  <si>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délka trasy 1483 m + 30% = 1928 m 
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</si>
  <si>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délka trasy 1483 m + 30% = 1928 m 
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</si>
  <si>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</si>
  <si>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pod  R-EOV 
Položka obsahuje: Dodávku a montáž protipožární ucpávky vč. příslušenství a pomocného materiálu, vyhotovéní a dodání atestu. Dále obsahuje cenu za pom. mechanismy včetně všech ostatních vedlejších nákladů.</t>
  </si>
  <si>
    <t>vyhledávací kabel, trasa 1739m  +30% = 2261 m 
Položka obsahuje : Dodávku a montáž kabelu včetně dovozu, manipulace a uložení kabelu (do chráničky, do země, na rošty a pod. ). Dále obsahuje cenu za pom. mechanismy včetně všech ostatních vedlejších nákladů</t>
  </si>
  <si>
    <t>742J51</t>
  </si>
  <si>
    <t>UKONČENÍ SDĚLOVACÍHO KABELU V ROZVADĚČI VČ. POMOCNÉHO MATERIÁLU A ZMĚŘENÍ KONTINUITY OVLÁDACÍHO OBVODU</t>
  </si>
  <si>
    <t>ukončení kabelů ve sdělovací místnosti 
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</si>
  <si>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nevyzbrojená nová skříň pro sděl. zař. u rozvaděče EOV 
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</si>
  <si>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trasa 1739m x 2tr = 3478m +30% = 4521m 
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</si>
  <si>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trasa 1739m x 2tr = 3478m +30% = 4521m 
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</si>
  <si>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</si>
  <si>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</si>
  <si>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75IA31</t>
  </si>
  <si>
    <t>OPTOTRUBKOVÁ SPOJKA Y PRŮMĚRU DO 40 MM</t>
  </si>
  <si>
    <t>75IA3X</t>
  </si>
  <si>
    <t>OPTOTRUBKOVÁ SPOJKA Y - MONTÁŽ</t>
  </si>
  <si>
    <t>trasa 1739 m x 4miktr =6956 m x 2tr = 13912 m +30% = 18856 m 
1. Položka obsahuje:  
 – dodávku specifikované kabelizace včetně potřebného drobného montážního materiálu  
 – dopravu a skladování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</si>
  <si>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trasa 1739 m x 4miktr =6956 m x 2tr = 13912 m +30% = 18856 m 
1. Položka obsahuje: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</si>
  <si>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zakončení vyhledávacího kabelu 
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</si>
  <si>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uchycení HDPE trubek 
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</si>
  <si>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POPLATKY ZA LIKVIDACŮ ODPADŮ NEKONTAMINOVANÝCH - 17 05 04 VYTĚŽENÉ ZEMINY A HORNINY - II. TŘÍDA TĚŽITELNOSTI VČ.DOPRAVY A MANIPULACE</t>
  </si>
  <si>
    <t>POPLATKY ZA LIKVIDACŮ ODPADŮ NEKONTAMINOVANÝCH - 02 01 03 SMÝCENÉ STROMY A KEŘE VČ.DOPRAVY A MANIPULACE</t>
  </si>
  <si>
    <t>POPLATKY ZA LIKVIDACŮ ODPADŮ NEKONTAMINOVANÝCH - 20 03 99 ODPAD PODOBNÝ KOMUNÁLNÍMU ODPADU VČ.DOPRAVY A MANIPULACE</t>
  </si>
  <si>
    <t>POPLATKY ZA LIKVIDACŮ ODPADŮ NEBEZPEČNÝCH - KABELY S PLASTOVOU IZOLACÍ VČ.DOPRAVY A MANIPULACE</t>
  </si>
  <si>
    <t>D.1.2.9.</t>
  </si>
  <si>
    <t>Jiná sdělovací zařízení (ústředny, přenosová zařízení)</t>
  </si>
  <si>
    <t>PS 01-14-02</t>
  </si>
  <si>
    <t>Žst. Červenka, DDTS ŽDC</t>
  </si>
  <si>
    <t xml:space="preserve">    D.1.2.9.</t>
  </si>
  <si>
    <t xml:space="preserve">      PS 01-14-02</t>
  </si>
  <si>
    <t>747</t>
  </si>
  <si>
    <t>Zkoušky, revize a HZS</t>
  </si>
  <si>
    <t>747704</t>
  </si>
  <si>
    <t>ZAŠKOLENÍ OBSLUHY</t>
  </si>
  <si>
    <t>HOD</t>
  </si>
  <si>
    <t>1. Položka obsahuje:  
– cenu za dobu kdy je s funkcí seznamována obsluha zařízení, včetně odevzdání dokumentace skutečného provedení  
2. Položka neobsahuje:  
X  
3. Způsob měření:  
Udává se čas v hodinách. 
Technická specifikace položky odpovídá příslušné cenové soustavě.</t>
  </si>
  <si>
    <t>75O</t>
  </si>
  <si>
    <t>DDTS ŽDC</t>
  </si>
  <si>
    <t>75O923</t>
  </si>
  <si>
    <t>DDTS ŽDC, SW DOPLNĚNÍ INS</t>
  </si>
  <si>
    <t>1. Položka obsahuje:  
- kompletní doplnění SW InS o jeden nový TLS  
- doplnění aplikačního a programového vybavení integračního serveru InS  
- doplnění dispečerské klientské aplikaci pro dohled TLS  
- náklady na mzdy  
- programátorské práce  
2. Položka neobsahuje:  
X  
3. Způsob měření:  
Udává se počet kusů integrovaných TLS . 
Technická specifikace položky odpovídá příslušné cenové soustavě.</t>
  </si>
  <si>
    <t>75O926</t>
  </si>
  <si>
    <t>DDTS ŽDC, SW DOPLNĚNÍ TES</t>
  </si>
  <si>
    <t>1. Položka obsahuje:   
- kompletní doplnění SW TeS o jeden nový TLS  
- doplnění aplikačního a programového vybavení integračního serveru TeS  
- doplnění dispečerské klientské aplikaci pro dohled TLS  
- náklady na mzdy  
- programátorské práce  
2. Položka neobsahuje:  
 X  
3. Způsob měření:  
Udává se počet kusů integrovaných TLS . 
Technická specifikace položky odpovídá příslušné cenové soustavě.</t>
  </si>
  <si>
    <t>75O931</t>
  </si>
  <si>
    <t>DDTS ŽDC, SW DOPLNĚNÍ APLIKACE KLIENTA O TLS</t>
  </si>
  <si>
    <t>1. Položka obsahuje:   
- doplnění dispečerské klientské aplikaci pro dohled TLS  
- náklady na mzdy  
- programátorské práce  
2. Položka neobsahuje:  
- zpřístupnění dohledu nad novými TLS v konkrétních klientských pracovištích   
3. Způsob měření:  
Udává se počet kusů integrovaných TLS 
Technická specifikace položky odpovídá příslušné cenové soustavě.</t>
  </si>
  <si>
    <t>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</si>
  <si>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</si>
  <si>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 
Technická specifikace položky odpovídá příslušné cenové soustavě.</t>
  </si>
  <si>
    <t>75O937</t>
  </si>
  <si>
    <t>DDTS ŽDC, SW DOPLNĚNÍ KLIENTA V DTTZ</t>
  </si>
  <si>
    <t>1. Položka obsahuje:   
- úprava konfigurace stávajícího klientského pracoviště pro zobrazení nově integrovaných technologií  
- úprava uživatelských oprávnění  
- licence, protokoly ČSN EN 60870-5-104, XML  
- náklady na mzdy  
- programátorské práce  
2. Položka neobsahuje:  
 X  
3. Způsob měření:  
Udává se počet kusů kompletní konstrukce nebo práce. 
Technická specifikace položky odpovídá příslušné cenové soustavě.</t>
  </si>
  <si>
    <t>75O93C</t>
  </si>
  <si>
    <t>DDTS ŽDC, SW DOPLNĚNÍ MOBILNÍHO KLIENTA</t>
  </si>
  <si>
    <t>Technická specifikace položky odpovídá příslušné cenové soustavě.</t>
  </si>
  <si>
    <t>75O941</t>
  </si>
  <si>
    <t>DDTS ŽDC, INTEGRACE EOV</t>
  </si>
  <si>
    <t>1. Položka obsahuje:   
- SW integraci jednoho rozváděče EOV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 
Technická specifikace položky odpovídá příslušné cenové soustavě.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</si>
  <si>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</si>
  <si>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</si>
  <si>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 
Technická specifikace položky odpovídá příslušné cenové soustavě.</t>
  </si>
  <si>
    <t>75O956</t>
  </si>
  <si>
    <t>DDTS ŽDC, KONFIGURACE PŘENOSŮ DAT JEDNOTLIVÝCH TLS</t>
  </si>
  <si>
    <t>1. Položka obsahuje:  
- konfigurace přenosů dat ze systémů TLS do datových struktur  
- odladění a ověření  
- funkční zkoušky  
- náklady na mzdy  
- programátorské práce  
2. Položka neobsahuje:  
X  
3. Způsob měření:  
Udává se počet kusů integrovaných TLS 
Technická specifikace položky odpovídá příslušné cenové soustavě.</t>
  </si>
  <si>
    <t>75O959</t>
  </si>
  <si>
    <t>DDTS ŽDC ZÁVĚREČNÁ ZKOUŠKA</t>
  </si>
  <si>
    <t>1. Položka obsahuje:  
- závěrečná zkouška DDTS ŽDC  
- komplexní vyzkoušení zařízení DDTS ŽDC  
- náklady na mzdy  
2. Položka neobsahuje:  
X  
3. Způsob měření:  
Udává se počet hodin po dobu provádění zkoušky. 
Technická specifikace položky odpovídá příslušné cenové soustavě.</t>
  </si>
  <si>
    <t>PS 02-14-02</t>
  </si>
  <si>
    <t>Žst. Zábřeh, DDTS ŽDC</t>
  </si>
  <si>
    <t xml:space="preserve">      PS 02-14-02</t>
  </si>
  <si>
    <t>D.1.3.</t>
  </si>
  <si>
    <t>Silnoproudá technologie včetně DTŘ</t>
  </si>
  <si>
    <t>D.1.3.5.</t>
  </si>
  <si>
    <t>Technologie transformačních stanic vn/nn (energetika)</t>
  </si>
  <si>
    <t>PS 02-13-01</t>
  </si>
  <si>
    <t>Žst Zábřeh na Moravě, trafostanice 22/0,4 kV pro EOV</t>
  </si>
  <si>
    <t xml:space="preserve">  D.1.3.</t>
  </si>
  <si>
    <t xml:space="preserve">    D.1.3.5.</t>
  </si>
  <si>
    <t xml:space="preserve">      PS 02-13-01</t>
  </si>
  <si>
    <t>130</t>
  </si>
  <si>
    <t>Hloubení</t>
  </si>
  <si>
    <t>13193</t>
  </si>
  <si>
    <t>HLOUBENÍ JAM ZAPAŽ I NEPAŽ TŘ III</t>
  </si>
  <si>
    <t>předpokládané množství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</si>
  <si>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</si>
  <si>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Poplatky odpad</t>
  </si>
  <si>
    <t>R015113</t>
  </si>
  <si>
    <t>POPLATKY ZA LIKVIDACŮ ODPADŮ NEKONTAMINOVANÝCH - 17 05 04 VYTĚŽENÉ ZEMINY A HORNINY - III. TŘÍDA TĚŽITELNOSTI VČETNĚ DOPRAVY A VEŠKERÉ MANIPULACE</t>
  </si>
  <si>
    <t>1. Položka obsahuje: – veškeré poplatky provozovateli skládky, recyklační linky nebo jiného zařízení na zpracování nebo likvidaci odpadů související s převzetím, uložením, zpracováním nebo likvidací odpadu2. Položka dále 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</si>
  <si>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POPLATKY ZA LIKVIDACŮ ODPADŮ NEKONTAMINOVANÝCH - 20 03 99 ODPAD PODOBNÝ KOMUNÁLNÍMU ODPADU VČETNĚ DOPRAVY A VEŠKERÉ MANIPULACE</t>
  </si>
  <si>
    <t>POPLATKY ZA LIKVIDACŮ ODPADŮ NEBEZPEČNÝCH - KABELY S PLASTOVOU IZOLACÍ VČETNĚ DOPRAVY A VEŠKERÉ MANIPULACE</t>
  </si>
  <si>
    <t>170</t>
  </si>
  <si>
    <t>Násypy a přísypy</t>
  </si>
  <si>
    <t>18214</t>
  </si>
  <si>
    <t>ÚPRAVA POVRCHŮ SROVNÁNÍM ÚZEMÍ V TL DO 0,25M</t>
  </si>
  <si>
    <t>položka zahrnuje srovnání výškových rozdílů terénu</t>
  </si>
  <si>
    <t>Zařízení staveniště</t>
  </si>
  <si>
    <t>R02730</t>
  </si>
  <si>
    <t>POMOC PRÁCE ZŘÍZ NEBO ZAJIŠŤ OCHRANU INŽENÝRSKÝCH SÍTÍ</t>
  </si>
  <si>
    <t>KPL</t>
  </si>
  <si>
    <t>zahrnuje veškeré náklady spojené s objednatelem požadovanými zařízeními a poplatky</t>
  </si>
  <si>
    <t>270</t>
  </si>
  <si>
    <t>Základy</t>
  </si>
  <si>
    <t>27211</t>
  </si>
  <si>
    <t>ZÁKLADY Z DÍLCŮ BETONOVÝCH</t>
  </si>
  <si>
    <t>- dodání  dílce  požadovaného  tvaru  a  vlastností,  jeho  skladování,  doprava  a  osazení  do  definitivní polohy, včetně komplexní technologie výroby a montáže dílců, ošetření a ochrana dílců,- u dílců železobetonových a předpjatých veškerá výztuž, případně i tuhé kovové prvky a závěsná oka,- úpravy a zařízení pro uložení a transport dílce,- veškeré požadované úpravy dílců, včetně doplňkových konstrukcí a vybavení,- sestavení dílce na stavbě včetně montážních zařízení, plošin a prahů a pod.,- výplň, těsnění a tmelení spár a spojů,- očištění a ošetření úložných ploch,- zednické výpomoce pro montáž dílců,- označení dílce výrobním štítkem nebo jiným způsobem,- úpravy dílce pro dodržení požadované přesnosti jeho osazení, včetně případných měření,- veškerá zařízení pro zajištění stability v každém okamžiku,- další práce dané případně specifikací k příslušnému prefabrik. dílci (úprava pohledových ploch, příp. rubových ploch, osazení měřících zařízení, zkoušení a měření dílců a pod.).</t>
  </si>
  <si>
    <t>272314</t>
  </si>
  <si>
    <t>ZÁKLADY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</si>
  <si>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</si>
  <si>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33894A</t>
  </si>
  <si>
    <t>SLOUPKY OHRADNÍ A PLOTOVÉ KOVOVÉ KOTVENÉ DO PATEK NEBO BERANĚNÉ</t>
  </si>
  <si>
    <t>- dodání a osazení předepsaného sloupku včetně PKO- případnou betonovou patku z předepsané třídy betonu- nutné zemní práce</t>
  </si>
  <si>
    <t>348172</t>
  </si>
  <si>
    <t>ZÁBRADLÍ Z DÍLCŮ KOVOVÝCH ŽÁROVĚ ZINK PONOREM</t>
  </si>
  <si>
    <t>KG</t>
  </si>
  <si>
    <t>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                             - výplň, těsnění a tmelení spar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desek) maltou,  betonem  nebo  jinou speciální hmotou, vyplnění jam zeminou,- veškeré druhy protikorozní ochrany a nátěry konstrukcí,- zvláštní spojovací prostředky, rozebíratelnost konstrukce,- ochranná opatření před účinky bludných proudů- ochranu před přepětím.</t>
  </si>
  <si>
    <t>Zaměření, revize a kontroly</t>
  </si>
  <si>
    <t>R029113</t>
  </si>
  <si>
    <t>OSTATNÍ POŽADAVKY - GEODETICKÉ ZAMĚŘENÍ - CELKY</t>
  </si>
  <si>
    <t>KUS</t>
  </si>
  <si>
    <t>zahrnuje veškeré náklady spojené s objednatelem požadovanými pracemi</t>
  </si>
  <si>
    <t>R02943</t>
  </si>
  <si>
    <t>OSTAT POŽADAVKY - RDS-REALIZAČNÍ DOKUMENTACE STAVBY (PS) ZAJIŠŤOVANÁ ZHOTOVITELEM</t>
  </si>
  <si>
    <t>1. Položka obsahuje: – kompletní realizační dokumetaci stavby v rozsahu nezbytném pro správnou a bezchybnou realizaci stavby a rozsahu sjednaném mezi objadnatelem a zhotovitelem stavby   – cenu za vypracování realizační dokumentace tohoto SO/PS, výrobně technická dokumentace zajišťovaná zhotovitelem prací v rozsahu nezbytném pro určení technických parametrů použitých materiálů, dodávek a služeb. Obsahuje také schémata zapojení silových a ovládacích obvodů rozvaděčů a zařízení, svorkovnicová schémata, tabulky vnějších spojů, check listy, popisy logických a blokovacích funkcí, rozměrové výkresy.</t>
  </si>
  <si>
    <t>R02944</t>
  </si>
  <si>
    <t>OSTAT POŽADAVKY - DOKUMENTACE SKUTEČ PROVEDENÍ V DIGIT FORMĚ</t>
  </si>
  <si>
    <t>podklady, výplně a patky</t>
  </si>
  <si>
    <t>46511</t>
  </si>
  <si>
    <t>DLAŽBY Z DÍLCŮ BETONOVÝCH</t>
  </si>
  <si>
    <t>položka zahrnuje:- nutné zemní práce (svahování, úpravu pláně a pod.)- dodání dílce požadovaného tvaru a vlastností, jeho skladování, doprava a osazení do definitivní polohy, včetně komplexní technologie výroby a montáže dílců, ošetření a ochrana dílců,- úpravy a zařízení pro uložení a transport dílce,- veškeré požadované úpravy dílců, včetně doplňkových konstrukcí a vybavení,- sestavení dílce na stavbě včetně montážních zařízení, plošin a prahů a pod.,- výplň, těsnění a tmelení spár a spojů,- očištění a ošetření úložných ploch,- zednické výpomoce pro montáž dílců,- označení dílce výrobním štítkem nebo jiným způsobem,- úpravy dílce pro dodržení požadované přesnosti jeho osazení, včetně případných měření,- veškerá zařízení pro zajištění stability v každém okamžiku,- další práce dané případně specifikací k příslušnému prefabrik. dílci (úprava pohledových ploch, příp. rubových ploch, osazení měřících zařízení, zkoušení a měření dílců a pod.)- nezahrnuje podklad pod dlažbu, vykazuje se samostatně položkami SD 45</t>
  </si>
  <si>
    <t>701</t>
  </si>
  <si>
    <t>Zemní práce - elektro</t>
  </si>
  <si>
    <t>R701001</t>
  </si>
  <si>
    <t>OZNAČOVACÍ ŠTÍTEK KABELOVÉHO VEDENÍ, SPOJKY NEBO KABELOVÉ SKŘÍNĚ (VČETNĚ OBJÍMKY)</t>
  </si>
  <si>
    <t>1. Položka obsahuje: – dodávku a montáž, veškepomocné mechanismy2. Položka neobsahuje: X3. Způsob měření:Měří se plocha v metrech čtverečných.</t>
  </si>
  <si>
    <t>703</t>
  </si>
  <si>
    <t>Kabelové rošty a lávky - elektro</t>
  </si>
  <si>
    <t>703112</t>
  </si>
  <si>
    <t>KABELOVÝ ROŠT/LÁVKA NOSNÝ ŽÁROVĚ ZINKOVANÝ VČETNĚ UPEVNĚNÍ A PŘÍSLUŠENSTVÍ SVĚTLÉ ŠÍŘKY PŘES 100 DO 250 MM</t>
  </si>
  <si>
    <t>M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</si>
  <si>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</si>
  <si>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703312</t>
  </si>
  <si>
    <t>KRYT K NOSNÉMU ŽLABU/ROŠTU ŽÁROVĚ ZINKOVANÝ VČETNĚ UPEVNĚNÍ A PŘÍSLUŠENSTVÍ SVĚTLÉ ŠÍŘKY PŘES 100 DO 250 MM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</si>
  <si>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</si>
  <si>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703423</t>
  </si>
  <si>
    <t>ELEKTROINSTALAČNÍ TRUBKA PLASTOVÁ UV STABILNÍ VČETNĚ UPEVNĚNÍ A PŘÍSLUŠENSTVÍ DN PRŮMĚRU PŘES 40 MM</t>
  </si>
  <si>
    <t>1. Položka obsahuje: – přípravu podkladu pro osazení2. Položka neobsahuje: X3. Způsob měření:Měří se metr délkový.</t>
  </si>
  <si>
    <t>R703743</t>
  </si>
  <si>
    <t>KABELOVÁ PŘÍCHYTKA VN VČETNĚ UPEVNĚNÍ A PŘÍSLUŠENSTVÍ PRO ROZSAH UPNUTÍ OD 51 DO 90 MM</t>
  </si>
  <si>
    <t>1. Položka obsahuje: – kompletní dodávku a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</si>
  <si>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709</t>
  </si>
  <si>
    <t>Zajištění kabelu a ucpávky - elektro</t>
  </si>
  <si>
    <t>709400</t>
  </si>
  <si>
    <t>ZATAŽENÍ LANKA DO CHRÁNIČKY NEBO ŽLABU</t>
  </si>
  <si>
    <t>1. Položka obsahuje: – všechny náklady na demontáž stávajícího zařízení včetně pomocných doplňujících úprav pro jeho likvidaci – naložení vybouraného materiálu na dopravní prostředek2. Položka neobsahuje: – odvoz vybouraného materiálu – poplatek za likvidaci odpadů (nacení se dle SSD 0)3. Způsob měření:Měří se metr délkový.</t>
  </si>
  <si>
    <t>741</t>
  </si>
  <si>
    <t>Elektroinstalační zařízení, hromosvod - elektro</t>
  </si>
  <si>
    <t>741A12</t>
  </si>
  <si>
    <t>UZEMŇOVACÍ VODIČ V ZÁKLADECH FEZN PŘES 120 DO 300 MM2</t>
  </si>
  <si>
    <t>1. Položka obsahuje: – přípravu podkladu pro osazení – měření, dělení, spojování, tvarování – ochranný nátěr spojů a při průchodu vodiče nad terén apod. dle příslušných norem2. Položka neobsahuje: – zemní práce, betonový základ – ochranu vodiče - chráničky apod.3. Způsob měření:Měří se metr délkový.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</si>
  <si>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</si>
  <si>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</si>
  <si>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</si>
  <si>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R741811</t>
  </si>
  <si>
    <t>UZEMŇOVACÍ VODIČ NA POVRCHU FEZN DO 120 MM2</t>
  </si>
  <si>
    <t>1. Položka obsahuje: – kompletní dodávku a montáž, uchycení vodiče na povrch vč. podpěr, konzol, svorek a pod. – měření, dělení, spojování – nátěr2. Položka neobsahuje: X3. Způsob měření:Měří se metr délkový.</t>
  </si>
  <si>
    <t>R741C02</t>
  </si>
  <si>
    <t>UZEMŇOVACÍ SVORKA</t>
  </si>
  <si>
    <t>1. Položka obsahuje: – kompletní dodávku a montáž, veškeré příslušenství2. Položka neobsahuje: X3. Způsob měření:Udává se počet kusů kompletní konstrukce nebo práce.</t>
  </si>
  <si>
    <t>R741C05</t>
  </si>
  <si>
    <t>SPOJOVÁNÍ UZEMŇOVACÍCH VODIČŮ</t>
  </si>
  <si>
    <t>1. Položka obsahuje: – kompletní dodávku a montáž, tvarování, přípravu spojů – svařování – ochranný nátěr spoje dle příslušných norem2. Položka neobsahuje: X3. Způsob měření:Udává se počet kusů kompletní konstrukce nebo práce.</t>
  </si>
  <si>
    <t>742</t>
  </si>
  <si>
    <t>Silnoproudé rozvody - elektro</t>
  </si>
  <si>
    <t>742331</t>
  </si>
  <si>
    <t>VEDENÍ VENKOVNÍ VN, VODIČ ALFE DO 70 MM2</t>
  </si>
  <si>
    <t>1. Položka obsahuje: – měření, roztahování, dělení, spojování, zakončení a pod. – veškeré příslušenství2. Položka neobsahuje: X3. Způsob měření:Měří se metr délkový.</t>
  </si>
  <si>
    <t>742362</t>
  </si>
  <si>
    <t>VEDENÍ VENKOVNÍ VN, OMEZOVAČ PŘEPĚTÍ</t>
  </si>
  <si>
    <t>1. Položka obsahuje: – upevnění vč. veškerého příslušenství2. Položka neobsahuje: X3. Způsob měření:Udává se počet kusů kompletní konstrukce nebo práce.</t>
  </si>
  <si>
    <t>742C21_R</t>
  </si>
  <si>
    <t>KABELOVÁ KONCOVKA VN VENKOVNÍ JEDNOŽÍLOVÁ PRO KABELY PŘES 6 KV DO 70 MM2</t>
  </si>
  <si>
    <t>1. Položka obsahuje: – dodávku koncovky, všechny práce spojené s úpravou kabelů pro montáž včetně veškerého příslušentsví2. Položka neobsahuje: X3. Způsob měření:Udává se počet kusů kompletní konstrukce nebo práce.</t>
  </si>
  <si>
    <t>742G15_R</t>
  </si>
  <si>
    <t>KABEL NN DVOU- A TŘÍŽÍLOVÝ CU S PLASTOVOU IZOLACÍ OD 150 DO 240 MM2</t>
  </si>
  <si>
    <t>1. Položka obsahuje: – dodávku, manipulace a uložení kabelu (do země, chráničky, kanálu, na rošty, na TV a pod.)2. Položka neobsahuje: – příchytky, spojky, koncovky, chráničky apod.3. Způsob měření:Měří se metr délkový.</t>
  </si>
  <si>
    <t>742L15</t>
  </si>
  <si>
    <t>UKONČENÍ DVOU AŽ PĚTIŽÍLOVÉHO KABELU V ROZVADĚČI NEBO NA PŘÍSTROJI OD 150 DO 240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</si>
  <si>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</si>
  <si>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</si>
  <si>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</si>
  <si>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</si>
  <si>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</si>
  <si>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</si>
  <si>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</si>
  <si>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744</t>
  </si>
  <si>
    <t>Rozváděč nn (rozvodnice a vybavení) - elektro</t>
  </si>
  <si>
    <t>R744532</t>
  </si>
  <si>
    <t>ROZVADĚČ NA SLOUPOVOU TRAFOSTANICI TYPOVÝ KOMPLETNÍ PŘES 63 DO 400 KVA</t>
  </si>
  <si>
    <t>1. Položka obsahuje: – Kompletní dodávku a montáž skříně SVS-U s rozvaděčem RST, zhotovení dílenské dokumentace, výrobní dokumentace, přípravu podkladu pro osazení vč. upevňovacího materiálu, veškerý podružný a pomocný materiál – technický popis viz. projektová dokumentace – provedení zkoušek, dodání předepsaných zkoušek, revizí a atestů, měření, nastavení2. Položka neobsahuje: X3. Způsob měření:Udává se počet kusů kompletní konstrukce nebo práce.</t>
  </si>
  <si>
    <t>745</t>
  </si>
  <si>
    <t>Silnoproudá technologie - elektro</t>
  </si>
  <si>
    <t>R745261</t>
  </si>
  <si>
    <t>SVODIČ PŘEPĚTÍ VN UN DO 25 KV</t>
  </si>
  <si>
    <t>1. Položka obsahuje: – dodávku a montáž, nastavení, veškerý podružný, pomocný a upevňovací materiál – technický popis viz. projektová dokumentace – předepsané zkoušky, revize a atesty2. Položka neobsahuje: X3. Způsob měření:Udává se počet kusů kompletní konstrukce nebo práce.</t>
  </si>
  <si>
    <t>R745271</t>
  </si>
  <si>
    <t>PODPĚRNÝ IZOLÁTOR VN PORCELÁNOVÝ</t>
  </si>
  <si>
    <t>1. Položka obsahuje: – dodávku a montáž, veškerý podružný, pomocný a upevňovací materiál – technický popis viz. projektová dokumentace – předepsané zkoušky, revize a atesty2. Položka neobsahuje: X3. Způsob měření:Udává se počet kusů kompletní konstrukce nebo práce.</t>
  </si>
  <si>
    <t>R745272</t>
  </si>
  <si>
    <t>PODPĚRNÝ OMEZOVAČ PŘEPĚTÍ VN</t>
  </si>
  <si>
    <t>R745285</t>
  </si>
  <si>
    <t>POJISTKOVÁ PATRONA VN</t>
  </si>
  <si>
    <t>R745432</t>
  </si>
  <si>
    <t>TRANSFORMÁTOR 3-F, 22/0,4 KV, OLEJOVÝ HERMETIZOVANÝ PŘES 160 DO 400 KVA</t>
  </si>
  <si>
    <t>1. Položka obsahuje: – dodávku, montáž, zapojení, zprovoznění, veškerý podružný, pomocný a upevňovací materiál – technický popis viz. projektová dokumentace – uvedení do provozu, předepsané zkoušky, revize a atesty2. Položka neobsahuje: X3. Způsob měření:Udává se počet kusů kompletní konstrukce nebo práce.</t>
  </si>
  <si>
    <t>R745803</t>
  </si>
  <si>
    <t>TLUMIČ VIBRACÍ TRANSFORMÁTORU (PODLOŽKY POD KOLEČKA Z ANTIVIBRAČNÍ HMOTY)</t>
  </si>
  <si>
    <t>1. Položka obsahuje: – dodávku, montáž, veškerý podružný, pomocný, spojovací a upevňovací materiál – technický popis viz. projektová dokumentace – předepsané zkoušky, revize a atesty2. Položka neobsahuje: X3. Způsob měření:Udává se počet kusů kompletní konstrukce nebo práce.</t>
  </si>
  <si>
    <t>R745912</t>
  </si>
  <si>
    <t>TRAFOSTANICE TYPOVÁ SLOUPOVÁ 22/0,4 KV PŘES 63 DO 400 KVA</t>
  </si>
  <si>
    <t>1. Položka obsahuje: – dodávku a montáž kompletní trafostanice, sloup, veškeré konstrukce, všechny konzoly VN, NN, transformátoru, rozvaděče, pojistkových spodků, omezovačů přepětí, izolátorů, kabelosvodu VN včetně úchytek a krytu, svodové trubky, jištění VN, omezovače přepětí, pásovyny, propojovací vedení VN, propojovací vedení nn, kabely nn, propoje, uzemňovací vední na povrchu  apod., včetně veškerého příslušenství – technický popis viz. projektová dokumentace – uvedení do provozu, předepsané zkoušky, revize a atesty2. Položka neobsahuje: – základ pro stožár, transformátor, rozvaděč a uzemnění3. Způsob měření:Udává se počet kusů kompletní konstrukce nebo práce.</t>
  </si>
  <si>
    <t>Zkoušky, revize a HZS - elektro</t>
  </si>
  <si>
    <t>747132</t>
  </si>
  <si>
    <t>UVEDENÍ DO PROVOZU TRANSFORMÁTORU OLEJOVÉHO VN/NN DO 1000 KVA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</si>
  <si>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</si>
  <si>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</si>
  <si>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</si>
  <si>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</si>
  <si>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747302</t>
  </si>
  <si>
    <t>VYDÁNÍ PŘÍKAZU "B" - JEDNODUCHÉ PRACOVIŠTĚ</t>
  </si>
  <si>
    <t>1. Položka obsahuje: – cenu za vyhotovení příkazu ""B"" pro zajištění pracoviště při práci na vypnutém a zajištěném zařízení vn2. Položka neobsahuje: X3. Způsob měření:Udává se počet kusů kompletní konstrukce nebo práce.</t>
  </si>
  <si>
    <t>747611</t>
  </si>
  <si>
    <t>MĚŘENÍ EMC A EMI DLE ČSN EN 50 121 V ROZSAHU PS/SO</t>
  </si>
  <si>
    <t>1. Položka obsahuje: – cenu za měření dle příslušných norem a předpisů, včetně vystavení protokolu2. Položka neobsahuje: X3. Způsob měření:Udává se počet kusů kompletní konstrukce nebo práce.</t>
  </si>
  <si>
    <t>747618</t>
  </si>
  <si>
    <t>MĚŘENÍ VNĚJŠÍ HLUČNOSTI TECHNOLOGICKÉHO ZAŘÍZENÍ V ROZSAHU PS</t>
  </si>
  <si>
    <t>747701</t>
  </si>
  <si>
    <t>DOKONČOVACÍ MONTÁŽNÍ PRÁCE NA ELEKTRICKÉM ZAŘÍZENÍ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</si>
  <si>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</si>
  <si>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</si>
  <si>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</si>
  <si>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</si>
  <si>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1. Položka obsahuje: – cenu za dobu kdy je s funkcí seznamována obsluha zařízení, včetně odevzdání dokumentace skutečného provedení2. Položka neobsahuje: X3. Způsob měření:Udává se čas v hodinách.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</si>
  <si>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</si>
  <si>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</si>
  <si>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</si>
  <si>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747708</t>
  </si>
  <si>
    <t>PROVOZ MOBILNÍHO NÁHRADNÍHO ZDROJE PŘES 32 DO 160 KVA</t>
  </si>
  <si>
    <t>1. Položka obsahuje: – cenu za dobu provozu náhradního zdroje ve stanici / zastávce vč. dovozu na místo určení a zapojení do stávajících rozvodů2. Položka neobsahuje: X3. Způsob měření:Udává se čas v hodinách.</t>
  </si>
  <si>
    <t>R747211</t>
  </si>
  <si>
    <t>CELKOVÁ PROHLÍDKA, ZKOUŠENÍ, MĚŘENÍ A VYHOTOVENÍ VÝCHOZÍ REVIZNÍ ZPRÁVY, PRO KOMPLETNÍ TENTO PROVOZNÍ SOUBOR (PS)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</si>
  <si>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</si>
  <si>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R7473011</t>
  </si>
  <si>
    <t>VYHOTOVENÍ ZPRÁVY O POSOUZENÍ BEZPEČNOSTI (RIZIK) VČETNĚ ANALÝZY A HODNOCENÍ RIZIKV SOULADU S NAŘÍZENÍM EVROPSKÉ KOMISE (ES) Č. 352/2009 V ROZSAHU TOHOTO SO/PS</t>
  </si>
  <si>
    <t>1. Položka obsahuje: – cenu za vyhotovení zprávy, včetně analýzi a hodnocení rizik  2. Položka neobsahuje: X3. Způsob měření:Udává se počet kusů kompletní konstrukce nebo práce.</t>
  </si>
  <si>
    <t>R747711</t>
  </si>
  <si>
    <t>FUNKČNÍ ZKOUŠKY NA ZAŘÍZENÍCH PROVÁDĚNÉ PROVOZOVATELEM</t>
  </si>
  <si>
    <t>1. Položka obsahuje: – cenu za funkční zkoušky na zařízeních prováděné provozovatelem nutných pro další práce zhotovitele na technologickém souboru2. Položka neobsahuje: X3. Způsob měření:Udává se čas v hodinách.</t>
  </si>
  <si>
    <t>R747712</t>
  </si>
  <si>
    <t>DOZOR PRACOVNÍKŮ OŘ</t>
  </si>
  <si>
    <t>1. Položka obsahuje: – cenu za dozor na zařízeních prováděný provozovatelem nutných pro další práce zhotovitele na technologickém souboru2. Položka neobsahuje: X3. Způsob měření:Udává se čas v hodinách.</t>
  </si>
  <si>
    <t>748</t>
  </si>
  <si>
    <t>Ostatní</t>
  </si>
  <si>
    <t>748242</t>
  </si>
  <si>
    <t>PÍSMENA A ČÍSLICE VÝŠKY PŘES 40 DO 100 MM</t>
  </si>
  <si>
    <t>1. Položka obsahuje: – zhotovení nápisu barvou pomocí šablon vč. podružného materiálu, rozměření, dodání barvya ředidla2. Položka neobsahuje: X3. Způsob měření:Udává se počet kusů kompletní konstrukce nebo práce.</t>
  </si>
  <si>
    <t>748243</t>
  </si>
  <si>
    <t>PÍSMENA A ČÍSLICE VÝŠKY PŘES 100 DO 150 MM</t>
  </si>
  <si>
    <t>748244</t>
  </si>
  <si>
    <t>PÍSMENA A ČÍSLICE VÝŠKY PŘES 150 DO 250 MM</t>
  </si>
  <si>
    <t>R748151</t>
  </si>
  <si>
    <t>BEZPEČNOSTNÍ TABULKA</t>
  </si>
  <si>
    <t>1. Položka obsahuje: – dodávku a montáž, zhotovení, veškeré příslušenství pro montáž2. Položka neobsahuje: X3. Způsob měření:Udává se počet kusů kompletní konstrukce nebo práce.</t>
  </si>
  <si>
    <t>PS 02-13-02</t>
  </si>
  <si>
    <t>Žst Zábřeh na Moravě, trafostanice 22/0,4 kV pro Žst.</t>
  </si>
  <si>
    <t xml:space="preserve">      PS 02-13-02</t>
  </si>
  <si>
    <t>R015310</t>
  </si>
  <si>
    <t>POPLATKY ZA LIKVIDACŮ ODPADŮ NEKONTAMINOVANÝCH - 16 02 14 ELEKTROŠROT (VYŘAZENÁ EL. ZAŘÍZENÍ A PŘÍSTR. - AL, CU A VZ. KOVY) VČETNĚ DOPRAVY A VEŠKERÉ MANIPULACE</t>
  </si>
  <si>
    <t>ROZVADĚČ NA SLOUPOVOU TRAFOSTANICI KOMPLETNÍ PŘES 63 DO 400 KVA, ÚPRAVA</t>
  </si>
  <si>
    <t>1. Položka obsahuje: – Kompletní úpravu stávajícího rozvaděče dle technické specifikace, včetně úpravy stávající skříně SVS-U včetně zhotovení dílenské dokumentace, výrobní dokumentace, veškerý podružný a pomocný materiál – technický popis viz. projektová dokumentace – provedení zkoušek, dodání předepsaných zkoušek, revizí a atestů, měření, nastavení, případně kompletní dodávku a montáž nové skříně SVS-U s novým rozvaděčem RST, zhotovení dílenské dokumentace, výrobní dokumentace, přípravu podkladu pro osazení vč. upevňovacího materiálu, veškerý podružný a pomocný materiál – technický popis viz. projektová dokumentace – provedení zkoušek, dodání předepsaných zkoušek, revizí a atestů, měření, nastavení2. Položka neobsahuje: X3. Způsob měření:Udává se počet kusů kompletní konstrukce nebo práce.</t>
  </si>
  <si>
    <t>D.2.</t>
  </si>
  <si>
    <t>Stavební část</t>
  </si>
  <si>
    <t>D.2.3.</t>
  </si>
  <si>
    <t>Trakční a technologická zařízení</t>
  </si>
  <si>
    <t>D.2.3.4.</t>
  </si>
  <si>
    <t>Ohřev výměn (elektrický - EOV, plynový - POV)</t>
  </si>
  <si>
    <t>SO 01-06-01</t>
  </si>
  <si>
    <t>Žst. Červenka, EOV</t>
  </si>
  <si>
    <t xml:space="preserve">  D.2.3.</t>
  </si>
  <si>
    <t xml:space="preserve">    D.2.3.4.</t>
  </si>
  <si>
    <t xml:space="preserve">      SO 01-06-01</t>
  </si>
  <si>
    <t>110</t>
  </si>
  <si>
    <t>Vyklízení, odstraňování a kácení pro stavbu</t>
  </si>
  <si>
    <t>11120</t>
  </si>
  <si>
    <t>ODSTRANĚNÍ KŘOVIN</t>
  </si>
  <si>
    <t>viz. příloha 2, 3 / výpočet 1x50</t>
  </si>
  <si>
    <t>odstranění křovin a stromů do průměru 100 mmdoprava dřevin bez ohledu na vzdálenostspálení na hromadách nebo štěpkování</t>
  </si>
  <si>
    <t>viz. příloha 2, 3 / výpočet 1x20</t>
  </si>
  <si>
    <t>viz. příloha 2, 3 / výpočet 1x174</t>
  </si>
  <si>
    <t>132831</t>
  </si>
  <si>
    <t>HLOUBENÍ RÝH ŠÍŘ DO 2M PAŽ I NEPAŽ TŘ. II, ODVOZ DO 1KM</t>
  </si>
  <si>
    <t>viz. příloha 2, 3 / výpočet 1x66</t>
  </si>
  <si>
    <t>POPLATKY ZA LIKVIDACŮ ODPADŮ NEKONTAMINOVANÝCH - 17 05 04 VYTĚŽENÉ ZEMINY A HORNINY - II. TŘÍDA TĚŽITELNOSTI VČ. DOPRAVY A VEŠKERÉ MANIPULACE</t>
  </si>
  <si>
    <t>viz. příloha 1, 2, 3 / výpočet 1x72</t>
  </si>
  <si>
    <t>POPLATKY ZA LIKVIDACŮ ODPADŮ NEKONTAMINOVANÝCH - 16 02 14 ELEKTROŠROT (VYŘAZENÁ EL. ZAŘÍZENÍ A PŘÍSTR. - AL, CU A VZ. KOVY) VČ. DOPRAVY A VEŠKERÉ MANIPULACE</t>
  </si>
  <si>
    <t>viz. příloha 1, 2, 3 / výpočet 1x1</t>
  </si>
  <si>
    <t>R015330</t>
  </si>
  <si>
    <t>POPLATKY ZA LIKVIDACŮ ODPADŮ NEKONTAMINOVANÝCH - 17 05 04 KAMENNÁ SUŤ VČ. DOPRAVY A VEŠKERÉ MANIPULACE</t>
  </si>
  <si>
    <t>viz. příloha 1, 2, 3 / výpočet 1x49</t>
  </si>
  <si>
    <t>POPLATKY ZA LIKVIDACŮ ODPADŮ NEBEZPEČNÝCH - KABELY S PLASTOVOU IZOLACÍ VČ. DOPRAVY A VEŠKERÉ MANIPULACE</t>
  </si>
  <si>
    <t>viz. příloha 1, 2, 3 / výpočet 1x0,2</t>
  </si>
  <si>
    <t>140</t>
  </si>
  <si>
    <t>Protlaky a mikrotuneláž</t>
  </si>
  <si>
    <t>viz. příloha 2, 3, 11 / výpočet 1x104</t>
  </si>
  <si>
    <t>položka zahrnuje dodávku protlačovaného potrubí a veškeré pomocné práce (startovací zařízení, startovací a cílová jáma, opěrné a vodící bloky a pod.)</t>
  </si>
  <si>
    <t>viz. příloha 2, 3, 11 / výpočet 1x144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</si>
  <si>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</si>
  <si>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27231</t>
  </si>
  <si>
    <t>ZÁKLADY Z PROSTÉHO BETONU</t>
  </si>
  <si>
    <t>viz. příloha 2 / výpočet 1x5</t>
  </si>
  <si>
    <t>2911</t>
  </si>
  <si>
    <t>OSTATNÍ POŽADAVKY - GEODETICKÉ ZAMĚŘENÍ</t>
  </si>
  <si>
    <t>viz. příloha 13 / výpočet 1x5</t>
  </si>
  <si>
    <t>3110</t>
  </si>
  <si>
    <t>ZAŘÍZENÍ STAVENIŠTĚ - KANCELÁŘE</t>
  </si>
  <si>
    <t>viz. příloha 1 / výpočet 1x1</t>
  </si>
  <si>
    <t>zahrnuje objednatelem povolené náklady na pořízení (event. pronájem), provozování, udržování a likvidaci zhotovitelova zařízení</t>
  </si>
  <si>
    <t>3130</t>
  </si>
  <si>
    <t>ZAŘÍZENÍ STAVENIŠTĚ - SKLADY A DÍLNY</t>
  </si>
  <si>
    <t>58730</t>
  </si>
  <si>
    <t>PŘEDLÁŽDĚNÍ KRYTU ZE SILNIČNÍCH DÍLCŮ (PANELŮ)</t>
  </si>
  <si>
    <t>- pod pojmem *předláždění* se rozumí rozebrání stávající dlažby a pokládka dlažby ze stávajícího dlažebního materiálu (bez dodávky nového)- zahrnuje nezbytnou manipulaci s tímto materiálem (nakládání, doprava, složení, očištění)- dodání a rozprostření materiálu pro lože a jeho tloušťku předepsanou dokumentací a pro předepsanou výplň spar- eventuelní doplnění plochy s použitím nového materiálu se vykazuje v položce č.582</t>
  </si>
  <si>
    <t>701001</t>
  </si>
  <si>
    <t>viz. příloha 2, 3, 6, 7 / výpočet 1x30</t>
  </si>
  <si>
    <t>1. Položka obsahuje: – pomocné mechanismy2. Položka neobsahuje: X3. Způsob měření:Měří se plocha v metrech čtverečných.</t>
  </si>
  <si>
    <t>viz. příloha 2, 3 / výpočet 1x25</t>
  </si>
  <si>
    <t>1. Položka obsahuje: – úprava dna výkopu – položení betonového žlabu / chráničky včetně zakrytí – pomocné mechanismy2. Položka neobsahuje: X3. Způsob měření:Udává se počet kusů kompletní konstrukce nebo práce.</t>
  </si>
  <si>
    <t>702</t>
  </si>
  <si>
    <t>Uložení kabelů - elektro</t>
  </si>
  <si>
    <t>viz. příloha 2, 3 / výpočet 1x520</t>
  </si>
  <si>
    <t>702211</t>
  </si>
  <si>
    <t>KABELOVÁ CHRÁNIČKA ZEMNÍ DN DO 100 MM</t>
  </si>
  <si>
    <t>viz. příloha 2, 3 / výpočet 1x570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</si>
  <si>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</si>
  <si>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702212</t>
  </si>
  <si>
    <t>KABELOVÁ CHRÁNIČKA ZEMNÍ DN PŘES 100 DO 200 MM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</si>
  <si>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mechanismy2. Položka neobsahuje: X3. Způsob měření:Udává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</si>
  <si>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</si>
  <si>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</si>
  <si>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viz. příloha 2, 3 / výpočet 1x420</t>
  </si>
  <si>
    <t>703761</t>
  </si>
  <si>
    <t>KABELOVÁ UCPÁVKA VODĚ ODOLNÁ PRO VNITŘNÍ PRŮMĚR OTVORU DO 60 MM</t>
  </si>
  <si>
    <t>viz. příloha 2, 3 / výpočet 1x111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</si>
  <si>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</si>
  <si>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703762</t>
  </si>
  <si>
    <t>KABELOVÁ UCPÁVKA VODĚ ODOLNÁ PRO VNITŘNÍ PRŮMĚR OTVORU 65 - 110MM</t>
  </si>
  <si>
    <t>viz. příloha 2, 3 / výpočet 1x4</t>
  </si>
  <si>
    <t>709110</t>
  </si>
  <si>
    <t>PROVIZORNÍ ZAJIŠTĚNÍ KABELU VE VÝKOPU</t>
  </si>
  <si>
    <t>viz. příloha 1 / výpočet 1x15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</si>
  <si>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</si>
  <si>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viz. příloha 2, 3 / výpočet 1x120</t>
  </si>
  <si>
    <t>7096</t>
  </si>
  <si>
    <t>Demontáže vnitřních rozvodů</t>
  </si>
  <si>
    <t>709612</t>
  </si>
  <si>
    <t>DEMONTÁŽ CHRÁNIČKY/TRUBKY</t>
  </si>
  <si>
    <t>viz. příloha 2, 3 / výpočet 1x450</t>
  </si>
  <si>
    <t>1. Položka obsahuje: – veškeré práce a materiál obsažený v názvu položky2. Položka neobsahuje: X3. Způsob měření:Udává se počet kusů kompletní konstrukce nebo práce.</t>
  </si>
  <si>
    <t>741922</t>
  </si>
  <si>
    <t>UZEMŇOVACÍ VODIČ V ZEMI NEREZOVÝ (V4A) PŘES 120 DO 300 MM2</t>
  </si>
  <si>
    <t>viz. příloha 1 / výpočet 1x60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</si>
  <si>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</si>
  <si>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741B21</t>
  </si>
  <si>
    <t>ZEMNÍCÍ TYČ NEREZOVÁ (V4A) DÉLKY DO 2 M</t>
  </si>
  <si>
    <t>viz. příloha 1 / výpočet 1x4</t>
  </si>
  <si>
    <t>1. Položka obsahuje: – přípravu podkladu pro osazení – spojování – ochranný nátěr spoje dle příslušných norem2. Položka neobsahuje: X3. Způsob měření:Udává se počet kusů kompletní konstrukce nebo práce.</t>
  </si>
  <si>
    <t>741C02</t>
  </si>
  <si>
    <t>viz. příloha 1 / výpočet 1x6</t>
  </si>
  <si>
    <t>1. Položka obsahuje: – veškeré příslušenství2. Položka neobsahuje: X3. Způsob měření:Udává se počet kusů kompletní konstrukce nebo práce.</t>
  </si>
  <si>
    <t>741C05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</si>
  <si>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</si>
  <si>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viz. příloha 1 / výpočet 1x2</t>
  </si>
  <si>
    <t>741C11</t>
  </si>
  <si>
    <t>ZKUŠEBNÍ JÍMKA, UZEMNĚNÍ VENKOVNÍ DO VOLNÉHO TERÉNU</t>
  </si>
  <si>
    <t>1. Položka obsahuje: – výkop a zához díry pro trubku v zemině tř.4 o velikosti 1000x1000x1000mm – zemnící jímku do volného terénu sestávající z : trubky o průměru 400/5mm o délce 80cm, víko – uzemňovací kruh s Fezn 30x4mm do trubky vč. montáže, štěrkového zásypu v trubce po montáži do výšky 60cm a úpravy povrchu terénu v okolí uzemňovací jímky2. Položka neobsahuje: X3. Způsob měření:Udává se komplet odlišných materiálů a činností, které tvoří funkční nedělitelný celek daný názvem položky.</t>
  </si>
  <si>
    <t>742G12_R</t>
  </si>
  <si>
    <t>KABEL NN DVOU- A TŘÍŽÍLOVÝ CU S PLASTOVOU IZOLACÍ OD 4 DO 16 MM2</t>
  </si>
  <si>
    <t>viz. příloha 12 / výpočet 183+497+332</t>
  </si>
  <si>
    <t>742G41_R</t>
  </si>
  <si>
    <t>KABEL NN DVOU- A TŘÍŽÍLOVÝ CU FLEXIBILNÍ DO 2,5 MM2</t>
  </si>
  <si>
    <t>viz. příloha 5 / výpočet 1x24+4x42+6x46+4x58</t>
  </si>
  <si>
    <t>742H11_R</t>
  </si>
  <si>
    <t>KABEL NN ČTYŘ- A PĚTIŽÍLOVÝ CU S PLASTOVOU IZOLACÍ DO 2,5 MM2</t>
  </si>
  <si>
    <t>viz. příloha 12 / výpočet 1x10</t>
  </si>
  <si>
    <t>742H12_R</t>
  </si>
  <si>
    <t>KABEL NN ČTYŘ- A PĚTIŽÍLOVÝ CU S PLASTOVOU IZOLACÍ OD 4 DO 16 MM2</t>
  </si>
  <si>
    <t>viz. příloha 12 / výpočet 20+193+195+272</t>
  </si>
  <si>
    <t>742H13_R</t>
  </si>
  <si>
    <t>KABEL NN ČTYŘ- A PĚTIŽÍLOVÝ CU S PLASTOVOU IZOLACÍ OD 25 DO 50 MM2</t>
  </si>
  <si>
    <t>viz. příloha 12 / výpočet 1x312</t>
  </si>
  <si>
    <t>742J41_R</t>
  </si>
  <si>
    <t>TCEKE 2P1,0,KABEL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</si>
  <si>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</si>
  <si>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742J42_R</t>
  </si>
  <si>
    <t>TCEKE 6P1,0,KABEL SDĚLOVACÍ IZOLACE PVC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</si>
  <si>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</si>
  <si>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742L11</t>
  </si>
  <si>
    <t>UKONČENÍ DVOU AŽ PĚTIŽÍLOVÉHO KABELU V ROZVADĚČI NEBO NA PŘÍSTROJI DO 2,5 MM2</t>
  </si>
  <si>
    <t>viz. příloha 12 / výpočet 1x366</t>
  </si>
  <si>
    <t>742L12</t>
  </si>
  <si>
    <t>UKONČENÍ DVOU AŽ PĚTIŽÍLOVÉHO KABELU V ROZVADĚČI NEBO NA PŘÍSTROJI OD 4 DO 16 MM2</t>
  </si>
  <si>
    <t>viz. příloha 12 / výpočet 1x107</t>
  </si>
  <si>
    <t>742L13</t>
  </si>
  <si>
    <t>UKONČENÍ DVOU AŽ PĚTIŽÍLOVÉHO KABELU V ROZVADĚČI NEBO NA PŘÍSTROJI OD 25 DO 50 MM2</t>
  </si>
  <si>
    <t>viz. příloha 12 / výpočet 1x2</t>
  </si>
  <si>
    <t>viz. příloha 11 / výpočet 1x208</t>
  </si>
  <si>
    <t>742P17</t>
  </si>
  <si>
    <t>VYHLEDÁNÍ STÁVAJÍCÍHO KABELU (MĚŘENÍ, SONDA)</t>
  </si>
  <si>
    <t>1. Položka obsahuje: – vyhledání stávajícího kabelu vn/nn v obvodu žel. stanice, na trati vč. výkopu sondy a veškerého příslušenství2. Položka neobsahuje: X3. Způsob měření:Udává se počet kusů kompletní konstrukce nebo práce.</t>
  </si>
  <si>
    <t>743</t>
  </si>
  <si>
    <t>Silnoproudá zařízení (osvětlení, rozvaděče, skříně, EOV) - elektro</t>
  </si>
  <si>
    <t>743811</t>
  </si>
  <si>
    <t>VÝSTROJ EOV PRO VÝHYBKU JEDNODUCHOU TVARU 1:7,5-190, 1:9-190</t>
  </si>
  <si>
    <t>viz. příloha 2, 10 / výpočet 1x2</t>
  </si>
  <si>
    <t>1. Položka obsahuje: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– technický popis viz. projektová dokumentace2. Položka neobsahuje: X3. Způsob měření:Udává se počet kusů kompletní konstrukce nebo práce.</t>
  </si>
  <si>
    <t>743812</t>
  </si>
  <si>
    <t>VÝSTROJ EOV PRO VÝHYBKU JEDNODUCHOU TVARU 1:9-300, 1:11-300</t>
  </si>
  <si>
    <t>743912</t>
  </si>
  <si>
    <t>ROZVADĚČ EOV SILOVÝ NAPÁJECÍ S PLC ŘÍDÍCÍM SYSTÉMEM OD 9 DO 12 KS ZÁKLADNÍCH VÝHYBEK S PROUDOVÝMI CHRÁNIČI</t>
  </si>
  <si>
    <t>viz. příloha 6, 7 / výpočet 1x2</t>
  </si>
  <si>
    <t>1. Položka obsahuje: – instalaci rozvaděče do terénu/rozvodny včetně softwaru k PLC pro možnost chodu rozvaděče a jeho oživení, zhotovení výrobní dokumentace – technický popis viz. projektová dokumentace2. Položka neobsahuje: – zemní práce3. Způsob měření:Udává se počet kusů kompletní konstrukce nebo práce.</t>
  </si>
  <si>
    <t>743932</t>
  </si>
  <si>
    <t>ROZVADĚČ EOV - SOFTWARE PRO ZAČLENĚNÍ TECHNOLOGICKÉHO CELKU EOV DO DÁLKOVÉ DIAGNOSTIKY TS ŽDC</t>
  </si>
  <si>
    <t>1. Položka obsahuje: – instalaci software pro začlenění technologického celku do dálkové diagnostiky TS ŽDC – technický popis viz. projektová dokumentace2. Položka neobsahuje: X3. Způsob měření:Udává se počet kusů kompletní konstrukce nebo práce.</t>
  </si>
  <si>
    <t>743936</t>
  </si>
  <si>
    <t>ROZVADĚČ EOV - SADA KOLEJOVÉHO TEPLOMĚRU, ČIDLA SRÁŽEK A VENKOVNÍ TEPLOTY</t>
  </si>
  <si>
    <t>1. Položka obsahuje: – veškeré příslušenství – technický popis viz. projektová dokumentace2. Položka neobsahuje: X3. Způsob měření:Udává se počet kusů kompletní konstrukce nebo práce.</t>
  </si>
  <si>
    <t>743937</t>
  </si>
  <si>
    <t>ROZVADĚČ EOV - NÁVĚJOVÉ ČIDLO</t>
  </si>
  <si>
    <t>743960_R</t>
  </si>
  <si>
    <t>SVORKOVNICOVÁ SKŘÍŇ MX PRO EOV</t>
  </si>
  <si>
    <t>1. Položka obsahuje: – dodávku a instalaci do terénu vč. zapojení – technický popis viz. projektová dokumentace2. Položka neobsahuje: – zemní práce3. Způsob měření:Udává se počet kusů kompletní konstrukce nebo práce.</t>
  </si>
  <si>
    <t>743971</t>
  </si>
  <si>
    <t>ÚPRAVA NEBO ROZŠÍŘENÍ SW NA ELEKTRODISPEČINKU-ÚPRAVA NEBO ROZŠÍŘENÍ AKTIVNÍHO PRVKU V APLIKACI PRO VIZUALIZACI A OVLÁDÁNÍ ZAŘ.NA ELEKTRODISPEČINKU</t>
  </si>
  <si>
    <t>viz. příloha 6, 7 / výpočet 1x24</t>
  </si>
  <si>
    <t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– úprava řídícího software rozvaděče i nadřazeného systému – technický popis viz. projektová dokumentace2. Položka neobsahuje: X3. Způsob měření:Udává se počet kusů kompletní konstrukce nebo práce.</t>
  </si>
  <si>
    <t>744O22</t>
  </si>
  <si>
    <t>MĚŘÍCÍ TRANSFORMÁTOR PROUDU PŘES 1500/5 A</t>
  </si>
  <si>
    <t>1. Položka obsahuje: – veškerý spojovací materiál vč. připojovacího vedení – technický popis viz. projektová dokumentace2. Položka neobsahuje: X3. Způsob měření:Udává se počet kusů kompletní konstrukce nebo práce.</t>
  </si>
  <si>
    <t>747111</t>
  </si>
  <si>
    <t>KONTROLA SILOVÝCH ROZVADĚČŮ NN, 1 POLE</t>
  </si>
  <si>
    <t>viz. příloha 4 / výpočet 1x2</t>
  </si>
  <si>
    <t>747213</t>
  </si>
  <si>
    <t>CELKOVÁ PROHLÍDKA, ZKOUŠENÍ, MĚŘENÍ A VYHOTOVENÍ VÝCHOZÍ REVIZNÍ ZPRÁVY, PRO OBJEM IN PŘES 500 DO 1000 TIS. KČ</t>
  </si>
  <si>
    <t>viz. příloha 15 / výpočet 1x1</t>
  </si>
  <si>
    <t>747214</t>
  </si>
  <si>
    <t>CELKOVÁ PROHLÍDKA, ZKOUŠENÍ, MĚŘENÍ A VYHOTOVENÍ VÝCHOZÍ REVIZNÍ ZPRÁVY, PRO OBJEM IN - PŘÍPLATEK ZA KAŽDÝCH DALŠÍCH I ZAPOČATÝCH 500 TIS. KČ</t>
  </si>
  <si>
    <t>viz. příloha 15 / výpočet 1x5</t>
  </si>
  <si>
    <t>747411</t>
  </si>
  <si>
    <t>MĚŘENÍ ZEMNÍCH ODPORŮ - ZEMNIČE PRVNÍHO NEBO SAMOSTATNÉHO</t>
  </si>
  <si>
    <t>747702</t>
  </si>
  <si>
    <t>ÚPRAVA ZAPOJENÍ STÁVAJÍCÍCH KABELOVÝCH SKŘÍNÍ/ROZVADĚČŮ</t>
  </si>
  <si>
    <t>1. Položka obsahuje: – cenu za veškeré náklady na provedení provizorních úprav zapojení stávajících kabelových skříní / rozvaděčů v průběhu výstavy ( pro montáž nových i provizorních kabelů, drobné úpravy výstroje apod. )2. Položka neobsahuje: X3. Způsob měření:Udává se čas v hodinách.</t>
  </si>
  <si>
    <t>747706</t>
  </si>
  <si>
    <t>ZJIŠŤOVÁNÍ STÁVAJÍCÍHO STAVU ROZVODŮ NN</t>
  </si>
  <si>
    <t>1. Položka obsahuje: – cenu za prozkoumání stávajích rozvodů nn, přiřazení vývodových kabelů v rozvaděči nn k jejich zařízení a identifikaci způsobu napájení2. Položka neobsahuje: X3. Způsob měření:Udává se čas v hodinách.</t>
  </si>
  <si>
    <t>748151</t>
  </si>
  <si>
    <t>1. Položka obsahuje: – veškeré příslušenství pro montáž2. Položka neobsahuje: X3. Způsob měření:Udává se počet kusů kompletní konstrukce nebo práce.</t>
  </si>
  <si>
    <t>Ostatní konstrukce a práce</t>
  </si>
  <si>
    <t>R037103</t>
  </si>
  <si>
    <t>Provizorní dopravní a dopravní opatření</t>
  </si>
  <si>
    <t>kpl</t>
  </si>
  <si>
    <t>1: Dle technické zprávy, výkresových příloh projektové dokumentace a dle TKP staveb státních drah. Dle výkazů materiálu projektu. Dle tabulky kubatur projektanta. 
2: Viz. Technická zpráva F_01, část F. Organizace výstavby 
3: 1</t>
  </si>
  <si>
    <t>Viz. Technická zpráva F_01, část F. Organizace výstavby</t>
  </si>
  <si>
    <t>SO 02-06-01</t>
  </si>
  <si>
    <t>Žst. Zábřeh na Moravě, EOV</t>
  </si>
  <si>
    <t xml:space="preserve">      SO 02-06-01</t>
  </si>
  <si>
    <t>13173</t>
  </si>
  <si>
    <t>HLOUBENÍ JAM ZAPAŽ I NEPAŽ TŘ. I</t>
  </si>
  <si>
    <t>viz. příloha 1 / výpočet 1x1x1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</si>
  <si>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</si>
  <si>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132738</t>
  </si>
  <si>
    <t>HLOUBENÍ RÝH ŠÍŘ DO 2M PAŽ I NEPAŽ TŘ. I, ODVOZ DO 20KM</t>
  </si>
  <si>
    <t>viz. příloha 2 / výpočet 720*0,35*1</t>
  </si>
  <si>
    <t>R015111</t>
  </si>
  <si>
    <t>POPLATKY ZA LIKVIDACŮ ODPADŮ NEKONTAMINOVANÝCH - 17 05 04 VYTĚŽENÉ ZEMINY A HORNINY - I. TŘÍDA TĚŽITELNOSTI VČ. DOPRAVY A VEŠKERÉ MANIPULACE</t>
  </si>
  <si>
    <t>viz. příloha 2 / výpočet 720x0,35x0,3x2,2</t>
  </si>
  <si>
    <t>POPLATKY ZA LIKVIDACŮ ODPADŮ NEKONTAMINOVANÝCH - 20 03 99 ODPAD PODOBNÝ KOMUNÁLNÍMU ODPADU VČ. DOPRAVY A VEŠKERÉ MANIPULACE</t>
  </si>
  <si>
    <t>R015420</t>
  </si>
  <si>
    <t>POPLATKY ZA LIKVIDACŮ ODPADŮ NEKONTAMINOVANÝCH - 17 06 04 ZBYTKY IZOLAČNÍCH MATERIÁLŮ VČ. DOPRAVY A VEŠKERÉ MANIPULACE</t>
  </si>
  <si>
    <t>141733</t>
  </si>
  <si>
    <t>PROTLAČOVÁNÍ POTRUBÍ Z PLAST HMOT DN DO 150MM</t>
  </si>
  <si>
    <t>viz. příloha 2 / výpočet 6+6+26+6+33</t>
  </si>
  <si>
    <t>viz. příloha 2 / výpočet 720x0,35*0,7</t>
  </si>
  <si>
    <t>272315</t>
  </si>
  <si>
    <t>ZÁKLADY Z PROSTÉHO BETONU DO C30/37</t>
  </si>
  <si>
    <t>02911_R</t>
  </si>
  <si>
    <t>viz. příloha 2 / výpočet 700/100</t>
  </si>
  <si>
    <t>viz. příloha 2 / výpočet 35</t>
  </si>
  <si>
    <t>viz. příloha 2 / výpočet 60</t>
  </si>
  <si>
    <t>702111</t>
  </si>
  <si>
    <t>KABELOVÝ ŽLAB ZEMNÍ VČETNĚ KRYTU SVĚTLÉ ŠÍŘKY DO 120 MM</t>
  </si>
  <si>
    <t>viz. příloha 2 / výpočet 720</t>
  </si>
  <si>
    <t>viz. příloha 2 / výpočet 20</t>
  </si>
  <si>
    <t>viz. příloha 2 / výpočet 700</t>
  </si>
  <si>
    <t>703754</t>
  </si>
  <si>
    <t>PROTIPOŽÁRNÍ UCPÁVKA PROSTUPU KABELOVÉHO PR. DO 110MM, DO EI 90 MIN.</t>
  </si>
  <si>
    <t>viz. příloha 2 / výpočet 2x3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</si>
  <si>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</si>
  <si>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703763</t>
  </si>
  <si>
    <t>KABELOVÁ UCPÁVKA VODĚ ODOLNÁ PRO VNITŘNÍ PRŮMĚR OTVORU 105 - 185MM</t>
  </si>
  <si>
    <t>viz. příloha 2 / výpočet 100</t>
  </si>
  <si>
    <t>viz. příloha 2 / výpočet 3x60+5*26</t>
  </si>
  <si>
    <t>741911</t>
  </si>
  <si>
    <t>UZEMŇOVACÍ VODIČ V ZEMI FEZN DO 120 MM2</t>
  </si>
  <si>
    <t>741B11</t>
  </si>
  <si>
    <t>ZEMNÍCÍ TYČ FEZN DÉLKY DO 2 M</t>
  </si>
  <si>
    <t>viz. příloha 2 / výpočet 5</t>
  </si>
  <si>
    <t>viz. příloha 2 / výpočet 1</t>
  </si>
  <si>
    <t>742G11_R</t>
  </si>
  <si>
    <t>KABEL NN DVOU- A TŘÍŽÍLOVÝ CU S PLASTOVOU IZOLACÍ DO 2,5 MM2</t>
  </si>
  <si>
    <t>viz. příloha 6 / výpočet 120</t>
  </si>
  <si>
    <t>viz. příloha 6 / výpočet 2100</t>
  </si>
  <si>
    <t>viz. příloha 6 / výpočet 1000</t>
  </si>
  <si>
    <t>viz. příloha 6 / výpočet 550</t>
  </si>
  <si>
    <t>742H14_R</t>
  </si>
  <si>
    <t>KABEL NN ČTYŘ- A PĚTIŽÍLOVÝ CU S PLASTOVOU IZOLACÍ OD 70 DO 120 MM2</t>
  </si>
  <si>
    <t>viz. příloha 6 / výpočet 30</t>
  </si>
  <si>
    <t>742I11_R</t>
  </si>
  <si>
    <t>KABEL NN CU OVLÁDACÍ 7-12ŽÍLOVÝ DO 2,5 MM2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</si>
  <si>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</si>
  <si>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viz. příloha 6 / výpočet 2</t>
  </si>
  <si>
    <t>viz. příloha 6 / výpočet 2x1</t>
  </si>
  <si>
    <t>viz. příloha 6 / výpočet 2x12</t>
  </si>
  <si>
    <t>742L14</t>
  </si>
  <si>
    <t>UKONČENÍ DVOU AŽ PĚTIŽÍLOVÉHO KABELU V ROZVADĚČI NEBO NA PŘÍSTROJI OD 70 DO 120 MM2</t>
  </si>
  <si>
    <t>742M11</t>
  </si>
  <si>
    <t>UKONČENÍ 7-12ŽÍLOVÉHO KABELU V ROZVADĚČI NEBO NA PŘÍSTROJI DO 2,5 MM2</t>
  </si>
  <si>
    <t>742P14</t>
  </si>
  <si>
    <t>ZATAŽENÍ KABELU DO CHRÁNIČKY - KABEL PŘES 4 KG/M</t>
  </si>
  <si>
    <t>1. Položka obsahuje: – montáž kabelu o váze nad 4 kg/m do chráničky/ kolektoru2. Položka neobsahuje: X3. Způsob měření:Měří se metr délkový.</t>
  </si>
  <si>
    <t>7.43E+23</t>
  </si>
  <si>
    <t>SKŘÍŇ ROZPOJOVACÍ POJISTKOVÁ DO 400 A, DO 240 MM2, V KOMPAKTNÍM PILÍŘI S POJISTKOVÝMI SPODKY S 2-4 SADAMI JISTÍCÍCH PRVKŮ</t>
  </si>
  <si>
    <t>viz. příloha 1 / výpočet 1</t>
  </si>
  <si>
    <t>1. Položka obsahuje: – instalaci do terénu vč. prefabrikovaného základu a zapojení – technický popis viz. projektová dokumentace2. Položka neobsahuje: – zemní práce3. Způsob měření:Udává se počet kusů kompletní konstrukce nebo práce.</t>
  </si>
  <si>
    <t>viz. příloha 5 / výpočet 7</t>
  </si>
  <si>
    <t>743911</t>
  </si>
  <si>
    <t>ROZVADĚČ EOV SILOVÝ NAPÁJECÍ S PLC ŘÍDÍCÍM SYSTÉMEM DO 8 KS ZÁKLADNÍCH VÝHYBEK S PROUDOVÝMI CHRÁNIČI</t>
  </si>
  <si>
    <t>viz. příloha 1 / výpočet 5</t>
  </si>
  <si>
    <t>743935</t>
  </si>
  <si>
    <t>ROZVADĚČ EOV - ÚPRAVA SOFTWARE PO ROZŠÍŘENÍ O DALŠÍ VÝHYBKU</t>
  </si>
  <si>
    <t>1. Položka obsahuje: – úprava řídícího software rozvaděče i nadřazeného systému – technický popis viz. projektová dokumentace2. Položka neobsahuje: X3. Způsob měření:Udává se počet kusů kompletní konstrukce nebo práce.</t>
  </si>
  <si>
    <t>743962</t>
  </si>
  <si>
    <t>EOV/VO, KLIENTSKÉ PRACOVIŠTĚ - HARDWARE + ZÁKLADNÍ SOFTWARE</t>
  </si>
  <si>
    <t>D.2.3.6.</t>
  </si>
  <si>
    <t>Rozvody vn, nn, osvětlení a dálkové ovládání odpojovačů</t>
  </si>
  <si>
    <t>SO 02-06-02</t>
  </si>
  <si>
    <t>Žst. Zábřeh na Moravě, rozvody nn</t>
  </si>
  <si>
    <t xml:space="preserve">    D.2.3.6.</t>
  </si>
  <si>
    <t xml:space="preserve">      SO 02-06-02</t>
  </si>
  <si>
    <t>viz. příloha 2 / výpočet 15*0,5*1</t>
  </si>
  <si>
    <t>viz. příloha 2 / výpočet 15x0,5x0,3x2,2</t>
  </si>
  <si>
    <t>viz. příloha 2 / výpočet 15*0,5*0,7</t>
  </si>
  <si>
    <t>viz. příloha 2 / výpočet 15/100</t>
  </si>
  <si>
    <t>viz. příloha 2 / výpočet 4</t>
  </si>
  <si>
    <t>viz. příloha 2 / výpočet 15</t>
  </si>
  <si>
    <t>742H15_R</t>
  </si>
  <si>
    <t>KABEL NN ČTYŘ- A PĚTIŽÍLOVÝ CU S PLASTOVOU IZOLACÍ OD 150 DO 240 MM2</t>
  </si>
  <si>
    <t>viz. příloha 5 / výpočet 2x30</t>
  </si>
  <si>
    <t>viz. příloha 5 / výpočet 2x2</t>
  </si>
  <si>
    <t>747212</t>
  </si>
  <si>
    <t>CELKOVÁ PROHLÍDKA, ZKOUŠENÍ, MĚŘENÍ A VYHOTOVENÍ VÝCHOZÍ REVIZNÍ ZPRÁVY, PRO OBJEM IN PŘES 100 DO 500 TIS. KČ</t>
  </si>
  <si>
    <t>SO 02-12-01</t>
  </si>
  <si>
    <t>Žst. Zábřeh na Moravě, přípojka VN 22kV, část SŽDC</t>
  </si>
  <si>
    <t xml:space="preserve">      SO 02-12-01</t>
  </si>
  <si>
    <t>viz. příloha 2 / výpočet 40*0,5*1,3</t>
  </si>
  <si>
    <t>viz. příloha 2 / výpočet 20x0,9x0,3x2,2</t>
  </si>
  <si>
    <t>POPLATKY ZA LIKVIDACŮ ODPADŮ NEKONTAMINOVANÝCH - 17 06 04 ZBYTKY IZOLAČNÍCH MATERIÁLŮ VČ. DOPRAVY A VEŠKERÉ MANIPULACE VČ. DOPRAVY A VEŠKERÉ MANIPULACE</t>
  </si>
  <si>
    <t>viz. příloha 2 / výpočet 40x0,75*1</t>
  </si>
  <si>
    <t>viz. příloha 2 / výpočet 20/100</t>
  </si>
  <si>
    <t>viz. příloha 5 / výpočet 3x2</t>
  </si>
  <si>
    <t>viz. příloha 2 / výpočet 3x2</t>
  </si>
  <si>
    <t>viz. příloha 2, 6 / výpočet 3x20</t>
  </si>
  <si>
    <t>702313</t>
  </si>
  <si>
    <t>ZAKRYTÍ KABELŮ VÝSTRAŽNOU FÓLIÍ ŠÍŘKY PŘES 40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</si>
  <si>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 a povrchovou úpravu2. Položka neobsahuje: X3. Způsob měření:Udává se počet sad, které se skládají z předepsaných dílů, jež tvoří požadovaný celek, za každý započatý měsíc pronájmu.</t>
  </si>
  <si>
    <t>703442</t>
  </si>
  <si>
    <t>ELEKTROINSTALAČNÍ TRUBKA OCELOVÁ VČETNĚ UPEVNĚNÍ A PŘÍSLUŠENSTVÍ DN PRŮMĚRU PŘES 25 DO 40 MM</t>
  </si>
  <si>
    <t>viz. příloha 1 / výpočet 3x5</t>
  </si>
  <si>
    <t>viz. příloha 2 / výpočet 10</t>
  </si>
  <si>
    <t>7.42E+43</t>
  </si>
  <si>
    <t>IZOLOVANÝ ADAPTÉR PRO PŘIPOJENÍ DO IZOLOVANÉHO ROZVADĚČE, K TRANSFORMÁTORU DO 35 KV, SADA TŘÍ ŽIL, PARALELNÍ TANDEM S OMEZOVAČEM PŘEPĚTÍ DO 70 MM2</t>
  </si>
  <si>
    <t>viz. příloha 1 / výpočet 3</t>
  </si>
  <si>
    <t>742571_R</t>
  </si>
  <si>
    <t>KABEL VN - JEDNOŽÍLOVÝ, 22-AXEKVC(V)E(Y) DO 70 MM2</t>
  </si>
  <si>
    <t>viz. příloha 5 / výpočet 120</t>
  </si>
  <si>
    <t>viz. příloha 3 / výpočet 6</t>
  </si>
  <si>
    <t>viz. příloha 1 / výpočet 6x5</t>
  </si>
  <si>
    <t>D.2.3.8.</t>
  </si>
  <si>
    <t>Vnější uzemnění</t>
  </si>
  <si>
    <t>SO 02-06-03</t>
  </si>
  <si>
    <t>Žst. Zábřeh na Moravě, vnější uzemnění trafostanice 22/0,4kV pro EOV</t>
  </si>
  <si>
    <t xml:space="preserve">    D.2.3.8.</t>
  </si>
  <si>
    <t xml:space="preserve">      SO 02-06-03</t>
  </si>
  <si>
    <t>viz. příloha 2, 3 / výpočet 1x80</t>
  </si>
  <si>
    <t>viz. příloha 2, 3 / výpočet 1x36</t>
  </si>
  <si>
    <t>viz. příloha 1, 2, 3 / výpočet 1x2</t>
  </si>
  <si>
    <t>viz. příloha 1, 2, 3 / výpočet 1x0,5</t>
  </si>
  <si>
    <t>viz. příloha 1, 2, 3 / výpočet 1x0,05</t>
  </si>
  <si>
    <t>viz. příloha 2, 3, 11 / výpočet 1x80</t>
  </si>
  <si>
    <t>029111_R</t>
  </si>
  <si>
    <t>Vytyčení trasy stávajících inž. sítí</t>
  </si>
  <si>
    <t>KS</t>
  </si>
  <si>
    <t>Položka obsahuje: Pochůzka projektovanou trasou kabelového vedení v rozsahu předmětného SO, vyznačení stávajících inž. sítí v trase 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</si>
  <si>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viz. příloha 13 / výpočet 1x10</t>
  </si>
  <si>
    <t>03730-R</t>
  </si>
  <si>
    <t>POMOC PRÁCE ZAJIŠŤ NEBO ZŘÍZ OCHRANU INŽENÝRSKÝCH SÍTÍ</t>
  </si>
  <si>
    <t>zahrnuje objednatelem povolené náklady na požadovaná zařízení zhotovitele</t>
  </si>
  <si>
    <t>viz. příloha 2, 3, 6, 7 / výpočet 1x6</t>
  </si>
  <si>
    <t>viz. příloha 2, 3 / výpočet 1x5</t>
  </si>
  <si>
    <t>702904-R</t>
  </si>
  <si>
    <t>ZŘÍZENÍ KABELOVÉHO LOŽE VRSTVOU Z PŘESÁTÉHO PÍSKU SVĚTLÉ VÝŠKY DO 100 MM</t>
  </si>
  <si>
    <t>viz. příloha 2, 3 / výpočet 1x3</t>
  </si>
  <si>
    <t>741811</t>
  </si>
  <si>
    <t>viz. příloha 3</t>
  </si>
  <si>
    <t>1. Položka obsahuje: – uchycení vodiče na povrch vč. podpěr, konzol, svorek a pod. – měření, dělení, spojování – nátěr2. Položka neobsahuje: X3. Způsob měření:Měří se metr délkový.</t>
  </si>
  <si>
    <t>741A11</t>
  </si>
  <si>
    <t>UZEMŇOVACÍ VODIČ V ZÁKLADECH FEZN DO 120 MM2</t>
  </si>
  <si>
    <t>741C01</t>
  </si>
  <si>
    <t>EKVIPOTENCIÁLNÍ PŘÍPOJNICE</t>
  </si>
  <si>
    <t>741C03</t>
  </si>
  <si>
    <t>POUZDRO PRO PRŮCHOD PÁSKU STĚNOU</t>
  </si>
  <si>
    <t>1. Položka obsahuje: – vyhotovení otvoru pro pouzdro a jeho zatěsnění2. Položka neobsahuje: X3. Způsob měření:Udává se počet kusů kompletní konstrukce nebo práce.</t>
  </si>
  <si>
    <t>741C04</t>
  </si>
  <si>
    <t>OCHRANNÉ POSPOJOVÁNÍ CU VODIČEM DO 16 MM2</t>
  </si>
  <si>
    <t>1. Položka obsahuje: – připojení zařízení vodičem do Cu 16mm2 k zemnícímu vodiči délky do 2m vč. ukončení2. Položka neobsahuje: X3. Způsob měření:Udává se počet kusů kompletní konstrukce nebo práce.</t>
  </si>
  <si>
    <t>741C08</t>
  </si>
  <si>
    <t>OBSYP UZEMŇOVACÍHO VEDENÍ BENTONITEM (2 KG/M)</t>
  </si>
  <si>
    <t>Položka obsahuje : Dodávku a montáž materiálu včetně dopravy, manipulace, přípravu a jeho uložení do výkopu. Dále obsahuje cenu za pom. mechanismy včetně všech ostatních vedlejších nákladů</t>
  </si>
  <si>
    <t>R_741C13</t>
  </si>
  <si>
    <t>Skříň hlavního pospojování MET</t>
  </si>
  <si>
    <t>742F14_R</t>
  </si>
  <si>
    <t>KABEL NN NEBO VODIČ JEDNOŽÍLOVÝ CU S PLASTOVOU IZOLACÍ OD 70 DO 120 MM2</t>
  </si>
  <si>
    <t>viz. příloha 12 / výpočet 1x6</t>
  </si>
  <si>
    <t>viz. příloha 11 / výpočet 1x25</t>
  </si>
  <si>
    <t>747303</t>
  </si>
  <si>
    <t>VYDÁNÍ PŘÍKAZU "B" - SLOŽITÉ PRACOVIŠTĚ</t>
  </si>
  <si>
    <t>747413</t>
  </si>
  <si>
    <t>MĚŘENÍ ZEMNÍCH ODPORŮ - ZEMNICÍ SÍTĚ DÉLKY PÁSKU DO 100 M</t>
  </si>
  <si>
    <t>747415</t>
  </si>
  <si>
    <t>MĚŘENÍ ZEMNÍCH ODPORŮ - ZEMNICÍ SÍTĚ DÉLKY PÁSKU PŘES 200 DO 500 M</t>
  </si>
  <si>
    <t>747421</t>
  </si>
  <si>
    <t>MĚŘENÍ KOROZNÍCH VLIVŮ NA UZEMŇOVACÍ SÍŤ</t>
  </si>
  <si>
    <t>747423</t>
  </si>
  <si>
    <t>MĚŘENÍ KROKOVÉHO A DOTYKOVÉHO NAPĚTÍ ZEMNÍCÍ SÍTĚ DO 200 M2 PLOCHY</t>
  </si>
  <si>
    <t>D.2.3.9.</t>
  </si>
  <si>
    <t>Přeložky a úpravy silnoproudých zařízení mimodrážních</t>
  </si>
  <si>
    <t>SO 02-50-01</t>
  </si>
  <si>
    <t>Žst. Zábřeh na Moravě, přípojka VN 22kV, část ČEZ</t>
  </si>
  <si>
    <t xml:space="preserve">    D.2.3.9.</t>
  </si>
  <si>
    <t xml:space="preserve">      SO 02-50-01</t>
  </si>
  <si>
    <t>Všeobecné konstrukce a práce</t>
  </si>
  <si>
    <t>SOUBOR</t>
  </si>
  <si>
    <t>H</t>
  </si>
  <si>
    <t>Všeobecný objekt</t>
  </si>
  <si>
    <t>SO 98-98</t>
  </si>
  <si>
    <t xml:space="preserve">  SO 98-98</t>
  </si>
  <si>
    <t>Dokumentace stavby</t>
  </si>
  <si>
    <t>VSEOB001</t>
  </si>
  <si>
    <t>Geodetická dokumentace skutečného provedení stavby</t>
  </si>
  <si>
    <t>v předepsaném rozsahu a počtu dle VTP a ZTP  
1=1,000 [A]</t>
  </si>
  <si>
    <t>Vypracování geodetické části dokumentace skutečného provedení   
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</si>
  <si>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</si>
  <si>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</si>
  <si>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   
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</si>
  <si>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</si>
  <si>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</si>
  <si>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Dokumentace skutečného provedení v elektronické formě Vypracování kompletní dokumentace skutečného provedení v elektronické formě.</t>
  </si>
  <si>
    <t>Vypracování kompletní dokumentace skutečného provedení v elektronické formě.   
Položka zahrnuje veškeré činnosti nezbytné k vypracování kompletní elketroniké dokumentace skutečného provedení dle SOD na zhotovení stavby a v rozsahu vyhlášky č. 499/2006 Sb. v platném znění a dle požadavků VTP a ZTP.</t>
  </si>
  <si>
    <t>VSEOB005</t>
  </si>
  <si>
    <t>Osvědčení o shodě notifikovanou osobou</t>
  </si>
  <si>
    <t>Osvědčení o shodě notifikovanou osobou Zajištění vydání osvědčení o shodě notifikovanou osobou</t>
  </si>
  <si>
    <t>Zajištění vydání osvědčení o shodě notifikovanou osobou   
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</si>
  <si>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</si>
  <si>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</si>
  <si>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Osvědčení o bezpečnosti před uvedením do provozu Zajištění vydání osvědčení o bezpečnosti před uvedením do provozu</t>
  </si>
  <si>
    <t>Zajištění vydání osvědčení o bezpečnosti před uvedením do provozu.   
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</si>
</sst>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4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5" xfId="6" applyFont="1" applyFill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  <xf numFmtId="4" fontId="0" fillId="0" borderId="0" xfId="0" applyNumberFormat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topLeftCell="B1" workbookViewId="0">
      <selection activeCell="D35" sqref="D35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6"/>
      <c r="B1" s="1" t="s">
        <v>0</v>
      </c>
      <c r="C1" s="1"/>
      <c r="D1" s="1"/>
      <c r="E1" s="1"/>
    </row>
    <row r="2" spans="1:5" ht="12.75" customHeight="1" x14ac:dyDescent="0.2">
      <c r="A2" s="36"/>
      <c r="B2" s="37" t="s">
        <v>1</v>
      </c>
      <c r="C2" s="1"/>
      <c r="D2" s="1"/>
      <c r="E2" s="1"/>
    </row>
    <row r="3" spans="1:5" ht="20.100000000000001" customHeight="1" x14ac:dyDescent="0.2">
      <c r="A3" s="36"/>
      <c r="B3" s="36"/>
      <c r="C3" s="1"/>
      <c r="D3" s="1"/>
      <c r="E3" s="1"/>
    </row>
    <row r="4" spans="1:5" ht="20.100000000000001" customHeight="1" x14ac:dyDescent="0.3">
      <c r="A4" s="1"/>
      <c r="B4" s="38" t="s">
        <v>2</v>
      </c>
      <c r="C4" s="36"/>
      <c r="D4" s="36"/>
      <c r="E4" s="1"/>
    </row>
    <row r="5" spans="1:5" ht="12.75" customHeight="1" x14ac:dyDescent="0.2">
      <c r="A5" s="1"/>
      <c r="B5" s="36" t="s">
        <v>3</v>
      </c>
      <c r="C5" s="36"/>
      <c r="D5" s="36"/>
      <c r="E5" s="1"/>
    </row>
    <row r="6" spans="1:5" ht="12.75" customHeight="1" x14ac:dyDescent="0.2">
      <c r="A6" s="1"/>
      <c r="B6" s="3" t="s">
        <v>4</v>
      </c>
      <c r="C6" s="6">
        <f>0+C10+C22+C34</f>
        <v>0</v>
      </c>
      <c r="D6" s="1"/>
      <c r="E6" s="1"/>
    </row>
    <row r="7" spans="1:5" ht="12.75" customHeight="1" x14ac:dyDescent="0.2">
      <c r="A7" s="1"/>
      <c r="B7" s="3" t="s">
        <v>5</v>
      </c>
      <c r="C7" s="6">
        <f>0+E10+E22+E34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6</v>
      </c>
      <c r="B9" s="4" t="s">
        <v>7</v>
      </c>
      <c r="C9" s="4" t="s">
        <v>8</v>
      </c>
      <c r="D9" s="4" t="s">
        <v>9</v>
      </c>
      <c r="E9" s="4" t="s">
        <v>10</v>
      </c>
    </row>
    <row r="10" spans="1:5" ht="12.75" customHeight="1" x14ac:dyDescent="0.2">
      <c r="A10" s="15" t="s">
        <v>19</v>
      </c>
      <c r="B10" s="15" t="s">
        <v>20</v>
      </c>
      <c r="C10" s="16">
        <f>0+C11+C18</f>
        <v>0</v>
      </c>
      <c r="D10" s="16">
        <f>0+D11+D18</f>
        <v>0</v>
      </c>
      <c r="E10" s="16">
        <f>0+E11+E18</f>
        <v>0</v>
      </c>
    </row>
    <row r="11" spans="1:5" ht="12.75" customHeight="1" x14ac:dyDescent="0.2">
      <c r="A11" s="17" t="s">
        <v>53</v>
      </c>
      <c r="B11" s="17" t="s">
        <v>23</v>
      </c>
      <c r="C11" s="18">
        <f>0+C12+C15</f>
        <v>0</v>
      </c>
      <c r="D11" s="18">
        <f>0+D12+D15</f>
        <v>0</v>
      </c>
      <c r="E11" s="18">
        <f>0+E12+E15</f>
        <v>0</v>
      </c>
    </row>
    <row r="12" spans="1:5" ht="12.75" customHeight="1" x14ac:dyDescent="0.2">
      <c r="A12" s="17" t="s">
        <v>54</v>
      </c>
      <c r="B12" s="17" t="s">
        <v>26</v>
      </c>
      <c r="C12" s="18">
        <f>0+C13+C14</f>
        <v>0</v>
      </c>
      <c r="D12" s="18">
        <f>0+D13+D14</f>
        <v>0</v>
      </c>
      <c r="E12" s="18">
        <f>0+E13+E14</f>
        <v>0</v>
      </c>
    </row>
    <row r="13" spans="1:5" ht="12.75" customHeight="1" x14ac:dyDescent="0.2">
      <c r="A13" s="17" t="s">
        <v>55</v>
      </c>
      <c r="B13" s="17" t="s">
        <v>35</v>
      </c>
      <c r="C13" s="18">
        <f>'.1._D.1.2._D.1.2.1._PS 01-14-01'!I3</f>
        <v>0</v>
      </c>
      <c r="D13" s="18">
        <f>'.1._D.1.2._D.1.2.1._PS 01-14-01'!O2</f>
        <v>0</v>
      </c>
      <c r="E13" s="18">
        <f>C13+D13</f>
        <v>0</v>
      </c>
    </row>
    <row r="14" spans="1:5" ht="12.75" customHeight="1" x14ac:dyDescent="0.2">
      <c r="A14" s="17" t="s">
        <v>426</v>
      </c>
      <c r="B14" s="17" t="s">
        <v>425</v>
      </c>
      <c r="C14" s="18">
        <f>'.1._D.1.2._D.1.2.1._PS 02-14-01'!I3</f>
        <v>0</v>
      </c>
      <c r="D14" s="18">
        <f>'.1._D.1.2._D.1.2.1._PS 02-14-01'!O2</f>
        <v>0</v>
      </c>
      <c r="E14" s="18">
        <f>C14+D14</f>
        <v>0</v>
      </c>
    </row>
    <row r="15" spans="1:5" ht="12.75" customHeight="1" x14ac:dyDescent="0.2">
      <c r="A15" s="17" t="s">
        <v>476</v>
      </c>
      <c r="B15" s="17" t="s">
        <v>473</v>
      </c>
      <c r="C15" s="18">
        <f>0+C16+C17</f>
        <v>0</v>
      </c>
      <c r="D15" s="18">
        <f>0+D16+D17</f>
        <v>0</v>
      </c>
      <c r="E15" s="18">
        <f>0+E16+E17</f>
        <v>0</v>
      </c>
    </row>
    <row r="16" spans="1:5" ht="12.75" customHeight="1" x14ac:dyDescent="0.2">
      <c r="A16" s="17" t="s">
        <v>477</v>
      </c>
      <c r="B16" s="17" t="s">
        <v>475</v>
      </c>
      <c r="C16" s="18">
        <f>'.1._D.1.2._D.1.2.9._PS 01-14-02'!I3</f>
        <v>0</v>
      </c>
      <c r="D16" s="18">
        <f>'.1._D.1.2._D.1.2.9._PS 01-14-02'!O2</f>
        <v>0</v>
      </c>
      <c r="E16" s="18">
        <f>C16+D16</f>
        <v>0</v>
      </c>
    </row>
    <row r="17" spans="1:5" ht="12.75" customHeight="1" x14ac:dyDescent="0.2">
      <c r="A17" s="17" t="s">
        <v>518</v>
      </c>
      <c r="B17" s="17" t="s">
        <v>517</v>
      </c>
      <c r="C17" s="18">
        <f>'.1._D.1.2._D.1.2.9._PS 02-14-02'!I3</f>
        <v>0</v>
      </c>
      <c r="D17" s="18">
        <f>'.1._D.1.2._D.1.2.9._PS 02-14-02'!O2</f>
        <v>0</v>
      </c>
      <c r="E17" s="18">
        <f>C17+D17</f>
        <v>0</v>
      </c>
    </row>
    <row r="18" spans="1:5" ht="12.75" customHeight="1" x14ac:dyDescent="0.2">
      <c r="A18" s="17" t="s">
        <v>525</v>
      </c>
      <c r="B18" s="17" t="s">
        <v>520</v>
      </c>
      <c r="C18" s="18">
        <f>0+C19</f>
        <v>0</v>
      </c>
      <c r="D18" s="18">
        <f>0+D19</f>
        <v>0</v>
      </c>
      <c r="E18" s="18">
        <f>0+E19</f>
        <v>0</v>
      </c>
    </row>
    <row r="19" spans="1:5" ht="12.75" customHeight="1" x14ac:dyDescent="0.2">
      <c r="A19" s="17" t="s">
        <v>526</v>
      </c>
      <c r="B19" s="17" t="s">
        <v>522</v>
      </c>
      <c r="C19" s="18">
        <f>0+C20+C21</f>
        <v>0</v>
      </c>
      <c r="D19" s="18">
        <f>0+D20+D21</f>
        <v>0</v>
      </c>
      <c r="E19" s="18">
        <f>0+E20+E21</f>
        <v>0</v>
      </c>
    </row>
    <row r="20" spans="1:5" ht="12.75" customHeight="1" x14ac:dyDescent="0.2">
      <c r="A20" s="17" t="s">
        <v>527</v>
      </c>
      <c r="B20" s="17" t="s">
        <v>524</v>
      </c>
      <c r="C20" s="18">
        <f>'.1._D.1.3._D.1.3.5._PS 02-13-01'!I3</f>
        <v>0</v>
      </c>
      <c r="D20" s="18">
        <f>'.1._D.1.3._D.1.3.5._PS 02-13-01'!O2</f>
        <v>0</v>
      </c>
      <c r="E20" s="18">
        <f>C20+D20</f>
        <v>0</v>
      </c>
    </row>
    <row r="21" spans="1:5" ht="12.75" customHeight="1" x14ac:dyDescent="0.2">
      <c r="A21" s="17" t="s">
        <v>724</v>
      </c>
      <c r="B21" s="17" t="s">
        <v>723</v>
      </c>
      <c r="C21" s="18">
        <f>'.1._D.1.3._D.1.3.5._PS 02-13-02'!I3</f>
        <v>0</v>
      </c>
      <c r="D21" s="18">
        <f>'.1._D.1.3._D.1.3.5._PS 02-13-02'!O2</f>
        <v>0</v>
      </c>
      <c r="E21" s="18">
        <f>C21+D21</f>
        <v>0</v>
      </c>
    </row>
    <row r="22" spans="1:5" ht="12.75" customHeight="1" x14ac:dyDescent="0.2">
      <c r="A22" s="15" t="s">
        <v>729</v>
      </c>
      <c r="B22" s="15" t="s">
        <v>730</v>
      </c>
      <c r="C22" s="16">
        <f>0+C23</f>
        <v>0</v>
      </c>
      <c r="D22" s="16">
        <f>0+D23</f>
        <v>0</v>
      </c>
      <c r="E22" s="16">
        <f>0+E23</f>
        <v>0</v>
      </c>
    </row>
    <row r="23" spans="1:5" ht="12.75" customHeight="1" x14ac:dyDescent="0.2">
      <c r="A23" s="17" t="s">
        <v>737</v>
      </c>
      <c r="B23" s="17" t="s">
        <v>732</v>
      </c>
      <c r="C23" s="18">
        <f>0+C24+C27+C30+C32</f>
        <v>0</v>
      </c>
      <c r="D23" s="18">
        <f>0+D24+D27+D30+D32</f>
        <v>0</v>
      </c>
      <c r="E23" s="18">
        <f>0+E24+E27+E30+E32</f>
        <v>0</v>
      </c>
    </row>
    <row r="24" spans="1:5" ht="12.75" customHeight="1" x14ac:dyDescent="0.2">
      <c r="A24" s="17" t="s">
        <v>738</v>
      </c>
      <c r="B24" s="17" t="s">
        <v>734</v>
      </c>
      <c r="C24" s="18">
        <f>0+C25+C26</f>
        <v>0</v>
      </c>
      <c r="D24" s="18">
        <f>0+D25+D26</f>
        <v>0</v>
      </c>
      <c r="E24" s="18">
        <f>0+E25+E26</f>
        <v>0</v>
      </c>
    </row>
    <row r="25" spans="1:5" ht="12.75" customHeight="1" x14ac:dyDescent="0.2">
      <c r="A25" s="17" t="s">
        <v>739</v>
      </c>
      <c r="B25" s="17" t="s">
        <v>736</v>
      </c>
      <c r="C25" s="18">
        <f>'.2._D.2.3._D.2.3.4._SO 01-06-01'!I3</f>
        <v>0</v>
      </c>
      <c r="D25" s="18">
        <f>'.2._D.2.3._D.2.3.4._SO 01-06-01'!O2</f>
        <v>0</v>
      </c>
      <c r="E25" s="18">
        <f>C25+D25</f>
        <v>0</v>
      </c>
    </row>
    <row r="26" spans="1:5" ht="12.75" customHeight="1" x14ac:dyDescent="0.2">
      <c r="A26" s="17" t="s">
        <v>925</v>
      </c>
      <c r="B26" s="17" t="s">
        <v>924</v>
      </c>
      <c r="C26" s="18">
        <f>'.2._D.2.3._D.2.3.4._SO 02-06-01'!I3</f>
        <v>0</v>
      </c>
      <c r="D26" s="18">
        <f>'.2._D.2.3._D.2.3.4._SO 02-06-01'!O2</f>
        <v>0</v>
      </c>
      <c r="E26" s="18">
        <f>C26+D26</f>
        <v>0</v>
      </c>
    </row>
    <row r="27" spans="1:5" ht="12.75" customHeight="1" x14ac:dyDescent="0.2">
      <c r="A27" s="17" t="s">
        <v>1007</v>
      </c>
      <c r="B27" s="17" t="s">
        <v>1004</v>
      </c>
      <c r="C27" s="18">
        <f>0+C28+C29</f>
        <v>0</v>
      </c>
      <c r="D27" s="18">
        <f>0+D28+D29</f>
        <v>0</v>
      </c>
      <c r="E27" s="18">
        <f>0+E28+E29</f>
        <v>0</v>
      </c>
    </row>
    <row r="28" spans="1:5" ht="12.75" customHeight="1" x14ac:dyDescent="0.2">
      <c r="A28" s="17" t="s">
        <v>1008</v>
      </c>
      <c r="B28" s="17" t="s">
        <v>1006</v>
      </c>
      <c r="C28" s="18">
        <f>'.2._D.2.3._D.2.3.6._SO 02-06-02'!I3</f>
        <v>0</v>
      </c>
      <c r="D28" s="18">
        <f>'.2._D.2.3._D.2.3.6._SO 02-06-02'!O2</f>
        <v>0</v>
      </c>
      <c r="E28" s="18">
        <f>C28+D28</f>
        <v>0</v>
      </c>
    </row>
    <row r="29" spans="1:5" ht="12.75" customHeight="1" x14ac:dyDescent="0.2">
      <c r="A29" s="17" t="s">
        <v>1023</v>
      </c>
      <c r="B29" s="17" t="s">
        <v>1022</v>
      </c>
      <c r="C29" s="18">
        <f>'.2._D.2.3._D.2.3.6._SO 02-12-01'!I3</f>
        <v>0</v>
      </c>
      <c r="D29" s="18">
        <f>'.2._D.2.3._D.2.3.6._SO 02-12-01'!O2</f>
        <v>0</v>
      </c>
      <c r="E29" s="18">
        <f>C29+D29</f>
        <v>0</v>
      </c>
    </row>
    <row r="30" spans="1:5" ht="12.75" customHeight="1" x14ac:dyDescent="0.2">
      <c r="A30" s="17" t="s">
        <v>1051</v>
      </c>
      <c r="B30" s="17" t="s">
        <v>1048</v>
      </c>
      <c r="C30" s="18">
        <f>0+C31</f>
        <v>0</v>
      </c>
      <c r="D30" s="18">
        <f>0+D31</f>
        <v>0</v>
      </c>
      <c r="E30" s="18">
        <f>0+E31</f>
        <v>0</v>
      </c>
    </row>
    <row r="31" spans="1:5" ht="12.75" customHeight="1" x14ac:dyDescent="0.2">
      <c r="A31" s="17" t="s">
        <v>1052</v>
      </c>
      <c r="B31" s="17" t="s">
        <v>1050</v>
      </c>
      <c r="C31" s="18">
        <f>'.2._D.2.3._D.2.3.8._SO 02-06-03'!I3</f>
        <v>0</v>
      </c>
      <c r="D31" s="18">
        <f>'.2._D.2.3._D.2.3.8._SO 02-06-03'!O2</f>
        <v>0</v>
      </c>
      <c r="E31" s="18">
        <f>C31+D31</f>
        <v>0</v>
      </c>
    </row>
    <row r="32" spans="1:5" ht="12.75" customHeight="1" x14ac:dyDescent="0.2">
      <c r="A32" s="17" t="s">
        <v>1108</v>
      </c>
      <c r="B32" s="17" t="s">
        <v>1105</v>
      </c>
      <c r="C32" s="18">
        <f>0+C33</f>
        <v>0</v>
      </c>
      <c r="D32" s="18">
        <f>0+D33</f>
        <v>0</v>
      </c>
      <c r="E32" s="18">
        <f>0+E33</f>
        <v>0</v>
      </c>
    </row>
    <row r="33" spans="1:5" ht="12.75" customHeight="1" x14ac:dyDescent="0.2">
      <c r="A33" s="17" t="s">
        <v>1109</v>
      </c>
      <c r="B33" s="17" t="s">
        <v>1107</v>
      </c>
      <c r="C33" s="18">
        <f>'.2._D.2.3._D.2.3.9._SO 02-50-01'!I3</f>
        <v>0</v>
      </c>
      <c r="D33" s="18">
        <f>'.2._D.2.3._D.2.3.9._SO 02-50-01'!O2</f>
        <v>0</v>
      </c>
      <c r="E33" s="18">
        <f>C33+D33</f>
        <v>0</v>
      </c>
    </row>
    <row r="34" spans="1:5" ht="12.75" customHeight="1" x14ac:dyDescent="0.2">
      <c r="A34" s="15" t="s">
        <v>1112</v>
      </c>
      <c r="B34" s="15" t="s">
        <v>1113</v>
      </c>
      <c r="C34" s="16">
        <f>0+C35</f>
        <v>0</v>
      </c>
      <c r="D34" s="16">
        <f>0+D35</f>
        <v>0</v>
      </c>
      <c r="E34" s="16">
        <f>0+E35</f>
        <v>0</v>
      </c>
    </row>
    <row r="35" spans="1:5" ht="12.75" customHeight="1" x14ac:dyDescent="0.2">
      <c r="A35" s="17" t="s">
        <v>1115</v>
      </c>
      <c r="B35" s="17" t="s">
        <v>1113</v>
      </c>
      <c r="C35" s="18">
        <f>'H_SO 98-98'!I3</f>
        <v>0</v>
      </c>
      <c r="D35" s="18">
        <f>'H_SO 98-98'!O2</f>
        <v>0</v>
      </c>
      <c r="E35" s="18">
        <f>C35+D35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7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0+O11+O16+O29+O34+O39+O48+O61+O66+O75</f>
        <v>0</v>
      </c>
      <c r="P2" t="s">
        <v>32</v>
      </c>
    </row>
    <row r="3" spans="1:18" ht="15" customHeight="1" x14ac:dyDescent="0.25">
      <c r="A3" t="s">
        <v>12</v>
      </c>
      <c r="B3" s="10" t="s">
        <v>14</v>
      </c>
      <c r="C3" s="40" t="s">
        <v>15</v>
      </c>
      <c r="D3" s="36"/>
      <c r="E3" s="11" t="s">
        <v>16</v>
      </c>
      <c r="F3" s="1"/>
      <c r="G3" s="8"/>
      <c r="H3" s="7" t="s">
        <v>1005</v>
      </c>
      <c r="I3" s="35">
        <f>0+I11+I16+I29+I34+I39+I48+I61+I66+I75</f>
        <v>0</v>
      </c>
      <c r="O3" t="s">
        <v>29</v>
      </c>
      <c r="P3" t="s">
        <v>33</v>
      </c>
    </row>
    <row r="4" spans="1:18" ht="15" customHeight="1" x14ac:dyDescent="0.25">
      <c r="A4" t="s">
        <v>17</v>
      </c>
      <c r="B4" s="10" t="s">
        <v>18</v>
      </c>
      <c r="C4" s="40" t="s">
        <v>729</v>
      </c>
      <c r="D4" s="36"/>
      <c r="E4" s="11" t="s">
        <v>730</v>
      </c>
      <c r="F4" s="1"/>
      <c r="G4" s="1"/>
      <c r="H4" s="9"/>
      <c r="I4" s="9"/>
      <c r="O4" t="s">
        <v>30</v>
      </c>
      <c r="P4" t="s">
        <v>33</v>
      </c>
    </row>
    <row r="5" spans="1:18" ht="12.75" customHeight="1" x14ac:dyDescent="0.25">
      <c r="A5" t="s">
        <v>21</v>
      </c>
      <c r="B5" s="10" t="s">
        <v>18</v>
      </c>
      <c r="C5" s="40" t="s">
        <v>731</v>
      </c>
      <c r="D5" s="36"/>
      <c r="E5" s="11" t="s">
        <v>732</v>
      </c>
      <c r="F5" s="1"/>
      <c r="G5" s="1"/>
      <c r="H5" s="1"/>
      <c r="I5" s="1"/>
      <c r="O5" t="s">
        <v>31</v>
      </c>
      <c r="P5" t="s">
        <v>33</v>
      </c>
    </row>
    <row r="6" spans="1:18" ht="12.75" customHeight="1" x14ac:dyDescent="0.25">
      <c r="A6" t="s">
        <v>24</v>
      </c>
      <c r="B6" s="10" t="s">
        <v>18</v>
      </c>
      <c r="C6" s="40" t="s">
        <v>1003</v>
      </c>
      <c r="D6" s="36"/>
      <c r="E6" s="11" t="s">
        <v>1004</v>
      </c>
      <c r="F6" s="1"/>
      <c r="G6" s="1"/>
      <c r="H6" s="1"/>
      <c r="I6" s="1"/>
    </row>
    <row r="7" spans="1:18" ht="12.75" customHeight="1" x14ac:dyDescent="0.25">
      <c r="A7" t="s">
        <v>27</v>
      </c>
      <c r="B7" s="13" t="s">
        <v>28</v>
      </c>
      <c r="C7" s="41" t="s">
        <v>1005</v>
      </c>
      <c r="D7" s="42"/>
      <c r="E7" s="14" t="s">
        <v>1006</v>
      </c>
      <c r="F7" s="5"/>
      <c r="G7" s="5"/>
      <c r="H7" s="5"/>
      <c r="I7" s="5"/>
    </row>
    <row r="8" spans="1:18" ht="12.75" customHeight="1" x14ac:dyDescent="0.2">
      <c r="A8" s="39" t="s">
        <v>36</v>
      </c>
      <c r="B8" s="39" t="s">
        <v>38</v>
      </c>
      <c r="C8" s="39" t="s">
        <v>40</v>
      </c>
      <c r="D8" s="39" t="s">
        <v>41</v>
      </c>
      <c r="E8" s="39" t="s">
        <v>42</v>
      </c>
      <c r="F8" s="39" t="s">
        <v>44</v>
      </c>
      <c r="G8" s="39" t="s">
        <v>46</v>
      </c>
      <c r="H8" s="39" t="s">
        <v>48</v>
      </c>
      <c r="I8" s="39"/>
    </row>
    <row r="9" spans="1:18" ht="12.75" customHeight="1" x14ac:dyDescent="0.2">
      <c r="A9" s="39"/>
      <c r="B9" s="39"/>
      <c r="C9" s="39"/>
      <c r="D9" s="39"/>
      <c r="E9" s="39"/>
      <c r="F9" s="39"/>
      <c r="G9" s="39"/>
      <c r="H9" s="12" t="s">
        <v>49</v>
      </c>
      <c r="I9" s="12" t="s">
        <v>51</v>
      </c>
    </row>
    <row r="10" spans="1:18" ht="12.75" customHeight="1" x14ac:dyDescent="0.2">
      <c r="A10" s="12" t="s">
        <v>37</v>
      </c>
      <c r="B10" s="12" t="s">
        <v>39</v>
      </c>
      <c r="C10" s="12" t="s">
        <v>33</v>
      </c>
      <c r="D10" s="12" t="s">
        <v>32</v>
      </c>
      <c r="E10" s="12" t="s">
        <v>43</v>
      </c>
      <c r="F10" s="12" t="s">
        <v>45</v>
      </c>
      <c r="G10" s="12" t="s">
        <v>47</v>
      </c>
      <c r="H10" s="12" t="s">
        <v>50</v>
      </c>
      <c r="I10" s="12" t="s">
        <v>52</v>
      </c>
    </row>
    <row r="11" spans="1:18" ht="12.75" customHeight="1" x14ac:dyDescent="0.2">
      <c r="A11" s="20" t="s">
        <v>56</v>
      </c>
      <c r="B11" s="20"/>
      <c r="C11" s="21" t="s">
        <v>528</v>
      </c>
      <c r="D11" s="20"/>
      <c r="E11" s="22" t="s">
        <v>529</v>
      </c>
      <c r="F11" s="20"/>
      <c r="G11" s="20"/>
      <c r="H11" s="20"/>
      <c r="I11" s="23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9" t="s">
        <v>59</v>
      </c>
      <c r="B12" s="24" t="s">
        <v>39</v>
      </c>
      <c r="C12" s="24" t="s">
        <v>930</v>
      </c>
      <c r="D12" s="19" t="s">
        <v>61</v>
      </c>
      <c r="E12" s="25" t="s">
        <v>931</v>
      </c>
      <c r="F12" s="26" t="s">
        <v>77</v>
      </c>
      <c r="G12" s="27">
        <v>8</v>
      </c>
      <c r="H12" s="28">
        <v>0</v>
      </c>
      <c r="I12" s="28">
        <f>ROUND(ROUND(H12,2)*ROUND(G12,3),2)</f>
        <v>0</v>
      </c>
      <c r="O12">
        <f>(I12*21)/100</f>
        <v>0</v>
      </c>
      <c r="P12" t="s">
        <v>33</v>
      </c>
    </row>
    <row r="13" spans="1:18" x14ac:dyDescent="0.2">
      <c r="A13" s="29" t="s">
        <v>64</v>
      </c>
      <c r="E13" s="30" t="s">
        <v>61</v>
      </c>
    </row>
    <row r="14" spans="1:18" x14ac:dyDescent="0.2">
      <c r="A14" s="31" t="s">
        <v>65</v>
      </c>
      <c r="E14" s="32" t="s">
        <v>1009</v>
      </c>
    </row>
    <row r="15" spans="1:18" ht="229.5" x14ac:dyDescent="0.2">
      <c r="A15" t="s">
        <v>67</v>
      </c>
      <c r="E15" s="30" t="s">
        <v>929</v>
      </c>
    </row>
    <row r="16" spans="1:18" ht="12.75" customHeight="1" x14ac:dyDescent="0.2">
      <c r="A16" s="5" t="s">
        <v>56</v>
      </c>
      <c r="B16" s="5"/>
      <c r="C16" s="33" t="s">
        <v>114</v>
      </c>
      <c r="D16" s="5"/>
      <c r="E16" s="22" t="s">
        <v>534</v>
      </c>
      <c r="F16" s="5"/>
      <c r="G16" s="5"/>
      <c r="H16" s="5"/>
      <c r="I16" s="34">
        <f>0+Q16</f>
        <v>0</v>
      </c>
      <c r="O16">
        <f>0+R16</f>
        <v>0</v>
      </c>
      <c r="Q16">
        <f>0+I17+I21+I25</f>
        <v>0</v>
      </c>
      <c r="R16">
        <f>0+O17+O21+O25</f>
        <v>0</v>
      </c>
    </row>
    <row r="17" spans="1:18" ht="38.25" x14ac:dyDescent="0.2">
      <c r="A17" s="19" t="s">
        <v>59</v>
      </c>
      <c r="B17" s="24" t="s">
        <v>33</v>
      </c>
      <c r="C17" s="24" t="s">
        <v>933</v>
      </c>
      <c r="D17" s="19" t="s">
        <v>61</v>
      </c>
      <c r="E17" s="25" t="s">
        <v>934</v>
      </c>
      <c r="F17" s="26" t="s">
        <v>412</v>
      </c>
      <c r="G17" s="27">
        <v>5</v>
      </c>
      <c r="H17" s="28">
        <v>0</v>
      </c>
      <c r="I17" s="28">
        <f>ROUND(ROUND(H17,2)*ROUND(G17,3),2)</f>
        <v>0</v>
      </c>
      <c r="O17">
        <f>(I17*21)/100</f>
        <v>0</v>
      </c>
      <c r="P17" t="s">
        <v>33</v>
      </c>
    </row>
    <row r="18" spans="1:18" x14ac:dyDescent="0.2">
      <c r="A18" s="29" t="s">
        <v>64</v>
      </c>
      <c r="E18" s="30" t="s">
        <v>61</v>
      </c>
    </row>
    <row r="19" spans="1:18" x14ac:dyDescent="0.2">
      <c r="A19" s="31" t="s">
        <v>65</v>
      </c>
      <c r="E19" s="32" t="s">
        <v>1010</v>
      </c>
    </row>
    <row r="20" spans="1:18" ht="102" x14ac:dyDescent="0.2">
      <c r="A20" t="s">
        <v>67</v>
      </c>
      <c r="E20" s="30" t="s">
        <v>413</v>
      </c>
    </row>
    <row r="21" spans="1:18" ht="38.25" x14ac:dyDescent="0.2">
      <c r="A21" s="19" t="s">
        <v>59</v>
      </c>
      <c r="B21" s="24" t="s">
        <v>32</v>
      </c>
      <c r="C21" s="24" t="s">
        <v>419</v>
      </c>
      <c r="D21" s="19" t="s">
        <v>61</v>
      </c>
      <c r="E21" s="25" t="s">
        <v>936</v>
      </c>
      <c r="F21" s="26" t="s">
        <v>412</v>
      </c>
      <c r="G21" s="27">
        <v>0.5</v>
      </c>
      <c r="H21" s="28">
        <v>0</v>
      </c>
      <c r="I21" s="28">
        <f>ROUND(ROUND(H21,2)*ROUND(G21,3),2)</f>
        <v>0</v>
      </c>
      <c r="O21">
        <f>(I21*21)/100</f>
        <v>0</v>
      </c>
      <c r="P21" t="s">
        <v>33</v>
      </c>
    </row>
    <row r="22" spans="1:18" x14ac:dyDescent="0.2">
      <c r="A22" s="29" t="s">
        <v>64</v>
      </c>
      <c r="E22" s="30" t="s">
        <v>61</v>
      </c>
    </row>
    <row r="23" spans="1:18" x14ac:dyDescent="0.2">
      <c r="A23" s="31" t="s">
        <v>65</v>
      </c>
      <c r="E23" s="32" t="s">
        <v>532</v>
      </c>
    </row>
    <row r="24" spans="1:18" ht="102" x14ac:dyDescent="0.2">
      <c r="A24" t="s">
        <v>67</v>
      </c>
      <c r="E24" s="30" t="s">
        <v>413</v>
      </c>
    </row>
    <row r="25" spans="1:18" ht="25.5" x14ac:dyDescent="0.2">
      <c r="A25" s="19" t="s">
        <v>59</v>
      </c>
      <c r="B25" s="24" t="s">
        <v>43</v>
      </c>
      <c r="C25" s="24" t="s">
        <v>937</v>
      </c>
      <c r="D25" s="19" t="s">
        <v>61</v>
      </c>
      <c r="E25" s="25" t="s">
        <v>938</v>
      </c>
      <c r="F25" s="26" t="s">
        <v>412</v>
      </c>
      <c r="G25" s="27">
        <v>0.5</v>
      </c>
      <c r="H25" s="28">
        <v>0</v>
      </c>
      <c r="I25" s="28">
        <f>ROUND(ROUND(H25,2)*ROUND(G25,3),2)</f>
        <v>0</v>
      </c>
      <c r="O25">
        <f>(I25*21)/100</f>
        <v>0</v>
      </c>
      <c r="P25" t="s">
        <v>33</v>
      </c>
    </row>
    <row r="26" spans="1:18" x14ac:dyDescent="0.2">
      <c r="A26" s="29" t="s">
        <v>64</v>
      </c>
      <c r="E26" s="30" t="s">
        <v>61</v>
      </c>
    </row>
    <row r="27" spans="1:18" x14ac:dyDescent="0.2">
      <c r="A27" s="31" t="s">
        <v>65</v>
      </c>
      <c r="E27" s="32" t="s">
        <v>532</v>
      </c>
    </row>
    <row r="28" spans="1:18" ht="102" x14ac:dyDescent="0.2">
      <c r="A28" t="s">
        <v>67</v>
      </c>
      <c r="E28" s="30" t="s">
        <v>413</v>
      </c>
    </row>
    <row r="29" spans="1:18" ht="12.75" customHeight="1" x14ac:dyDescent="0.2">
      <c r="A29" s="5" t="s">
        <v>56</v>
      </c>
      <c r="B29" s="5"/>
      <c r="C29" s="33" t="s">
        <v>540</v>
      </c>
      <c r="D29" s="5"/>
      <c r="E29" s="22" t="s">
        <v>541</v>
      </c>
      <c r="F29" s="5"/>
      <c r="G29" s="5"/>
      <c r="H29" s="5"/>
      <c r="I29" s="34">
        <f>0+Q29</f>
        <v>0</v>
      </c>
      <c r="O29">
        <f>0+R29</f>
        <v>0</v>
      </c>
      <c r="Q29">
        <f>0+I30</f>
        <v>0</v>
      </c>
      <c r="R29">
        <f>0+O30</f>
        <v>0</v>
      </c>
    </row>
    <row r="30" spans="1:18" x14ac:dyDescent="0.2">
      <c r="A30" s="19" t="s">
        <v>59</v>
      </c>
      <c r="B30" s="24" t="s">
        <v>45</v>
      </c>
      <c r="C30" s="24" t="s">
        <v>91</v>
      </c>
      <c r="D30" s="19" t="s">
        <v>61</v>
      </c>
      <c r="E30" s="25" t="s">
        <v>92</v>
      </c>
      <c r="F30" s="26" t="s">
        <v>77</v>
      </c>
      <c r="G30" s="27">
        <v>6</v>
      </c>
      <c r="H30" s="28">
        <v>0</v>
      </c>
      <c r="I30" s="28">
        <f>ROUND(ROUND(H30,2)*ROUND(G30,3),2)</f>
        <v>0</v>
      </c>
      <c r="O30">
        <f>(I30*21)/100</f>
        <v>0</v>
      </c>
      <c r="P30" t="s">
        <v>33</v>
      </c>
    </row>
    <row r="31" spans="1:18" x14ac:dyDescent="0.2">
      <c r="A31" s="29" t="s">
        <v>64</v>
      </c>
      <c r="E31" s="30" t="s">
        <v>61</v>
      </c>
    </row>
    <row r="32" spans="1:18" x14ac:dyDescent="0.2">
      <c r="A32" s="31" t="s">
        <v>65</v>
      </c>
      <c r="E32" s="32" t="s">
        <v>1011</v>
      </c>
    </row>
    <row r="33" spans="1:18" ht="165.75" x14ac:dyDescent="0.2">
      <c r="A33" t="s">
        <v>67</v>
      </c>
      <c r="E33" s="30" t="s">
        <v>765</v>
      </c>
    </row>
    <row r="34" spans="1:18" ht="12.75" customHeight="1" x14ac:dyDescent="0.2">
      <c r="A34" s="5" t="s">
        <v>56</v>
      </c>
      <c r="B34" s="5"/>
      <c r="C34" s="33" t="s">
        <v>178</v>
      </c>
      <c r="D34" s="5"/>
      <c r="E34" s="22" t="s">
        <v>565</v>
      </c>
      <c r="F34" s="5"/>
      <c r="G34" s="5"/>
      <c r="H34" s="5"/>
      <c r="I34" s="34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19" t="s">
        <v>59</v>
      </c>
      <c r="B35" s="24" t="s">
        <v>47</v>
      </c>
      <c r="C35" s="24" t="s">
        <v>945</v>
      </c>
      <c r="D35" s="19" t="s">
        <v>61</v>
      </c>
      <c r="E35" s="25" t="s">
        <v>770</v>
      </c>
      <c r="F35" s="26" t="s">
        <v>63</v>
      </c>
      <c r="G35" s="27">
        <v>0.15</v>
      </c>
      <c r="H35" s="28">
        <v>0</v>
      </c>
      <c r="I35" s="28">
        <f>ROUND(ROUND(H35,2)*ROUND(G35,3),2)</f>
        <v>0</v>
      </c>
      <c r="O35">
        <f>(I35*21)/100</f>
        <v>0</v>
      </c>
      <c r="P35" t="s">
        <v>33</v>
      </c>
    </row>
    <row r="36" spans="1:18" x14ac:dyDescent="0.2">
      <c r="A36" s="29" t="s">
        <v>64</v>
      </c>
      <c r="E36" s="30" t="s">
        <v>61</v>
      </c>
    </row>
    <row r="37" spans="1:18" x14ac:dyDescent="0.2">
      <c r="A37" s="31" t="s">
        <v>65</v>
      </c>
      <c r="E37" s="32" t="s">
        <v>1012</v>
      </c>
    </row>
    <row r="38" spans="1:18" x14ac:dyDescent="0.2">
      <c r="A38" t="s">
        <v>67</v>
      </c>
      <c r="E38" s="30" t="s">
        <v>569</v>
      </c>
    </row>
    <row r="39" spans="1:18" ht="12.75" customHeight="1" x14ac:dyDescent="0.2">
      <c r="A39" s="5" t="s">
        <v>56</v>
      </c>
      <c r="B39" s="5"/>
      <c r="C39" s="33" t="s">
        <v>579</v>
      </c>
      <c r="D39" s="5"/>
      <c r="E39" s="22" t="s">
        <v>580</v>
      </c>
      <c r="F39" s="5"/>
      <c r="G39" s="5"/>
      <c r="H39" s="5"/>
      <c r="I39" s="34">
        <f>0+Q39</f>
        <v>0</v>
      </c>
      <c r="O39">
        <f>0+R39</f>
        <v>0</v>
      </c>
      <c r="Q39">
        <f>0+I40+I44</f>
        <v>0</v>
      </c>
      <c r="R39">
        <f>0+O40+O44</f>
        <v>0</v>
      </c>
    </row>
    <row r="40" spans="1:18" ht="25.5" x14ac:dyDescent="0.2">
      <c r="A40" s="19" t="s">
        <v>59</v>
      </c>
      <c r="B40" s="24" t="s">
        <v>86</v>
      </c>
      <c r="C40" s="24" t="s">
        <v>781</v>
      </c>
      <c r="D40" s="19" t="s">
        <v>61</v>
      </c>
      <c r="E40" s="25" t="s">
        <v>582</v>
      </c>
      <c r="F40" s="26" t="s">
        <v>104</v>
      </c>
      <c r="G40" s="27">
        <v>4</v>
      </c>
      <c r="H40" s="28">
        <v>0</v>
      </c>
      <c r="I40" s="28">
        <f>ROUND(ROUND(H40,2)*ROUND(G40,3),2)</f>
        <v>0</v>
      </c>
      <c r="O40">
        <f>(I40*21)/100</f>
        <v>0</v>
      </c>
      <c r="P40" t="s">
        <v>33</v>
      </c>
    </row>
    <row r="41" spans="1:18" x14ac:dyDescent="0.2">
      <c r="A41" s="29" t="s">
        <v>64</v>
      </c>
      <c r="E41" s="30" t="s">
        <v>61</v>
      </c>
    </row>
    <row r="42" spans="1:18" x14ac:dyDescent="0.2">
      <c r="A42" s="31" t="s">
        <v>65</v>
      </c>
      <c r="E42" s="32" t="s">
        <v>1013</v>
      </c>
    </row>
    <row r="43" spans="1:18" ht="25.5" x14ac:dyDescent="0.2">
      <c r="A43" t="s">
        <v>67</v>
      </c>
      <c r="E43" s="30" t="s">
        <v>783</v>
      </c>
    </row>
    <row r="44" spans="1:18" x14ac:dyDescent="0.2">
      <c r="A44" s="19" t="s">
        <v>59</v>
      </c>
      <c r="B44" s="24" t="s">
        <v>90</v>
      </c>
      <c r="C44" s="24" t="s">
        <v>102</v>
      </c>
      <c r="D44" s="19" t="s">
        <v>61</v>
      </c>
      <c r="E44" s="25" t="s">
        <v>103</v>
      </c>
      <c r="F44" s="26" t="s">
        <v>104</v>
      </c>
      <c r="G44" s="27">
        <v>4</v>
      </c>
      <c r="H44" s="28">
        <v>0</v>
      </c>
      <c r="I44" s="28">
        <f>ROUND(ROUND(H44,2)*ROUND(G44,3),2)</f>
        <v>0</v>
      </c>
      <c r="O44">
        <f>(I44*21)/100</f>
        <v>0</v>
      </c>
      <c r="P44" t="s">
        <v>33</v>
      </c>
    </row>
    <row r="45" spans="1:18" x14ac:dyDescent="0.2">
      <c r="A45" s="29" t="s">
        <v>64</v>
      </c>
      <c r="E45" s="30" t="s">
        <v>61</v>
      </c>
    </row>
    <row r="46" spans="1:18" x14ac:dyDescent="0.2">
      <c r="A46" s="31" t="s">
        <v>65</v>
      </c>
      <c r="E46" s="32" t="s">
        <v>1013</v>
      </c>
    </row>
    <row r="47" spans="1:18" ht="38.25" x14ac:dyDescent="0.2">
      <c r="A47" t="s">
        <v>67</v>
      </c>
      <c r="E47" s="30" t="s">
        <v>785</v>
      </c>
    </row>
    <row r="48" spans="1:18" ht="12.75" customHeight="1" x14ac:dyDescent="0.2">
      <c r="A48" s="5" t="s">
        <v>56</v>
      </c>
      <c r="B48" s="5"/>
      <c r="C48" s="33" t="s">
        <v>786</v>
      </c>
      <c r="D48" s="5"/>
      <c r="E48" s="22" t="s">
        <v>787</v>
      </c>
      <c r="F48" s="5"/>
      <c r="G48" s="5"/>
      <c r="H48" s="5"/>
      <c r="I48" s="34">
        <f>0+Q48</f>
        <v>0</v>
      </c>
      <c r="O48">
        <f>0+R48</f>
        <v>0</v>
      </c>
      <c r="Q48">
        <f>0+I49+I53+I57</f>
        <v>0</v>
      </c>
      <c r="R48">
        <f>0+O49+O53+O57</f>
        <v>0</v>
      </c>
    </row>
    <row r="49" spans="1:18" x14ac:dyDescent="0.2">
      <c r="A49" s="19" t="s">
        <v>59</v>
      </c>
      <c r="B49" s="24" t="s">
        <v>50</v>
      </c>
      <c r="C49" s="24" t="s">
        <v>949</v>
      </c>
      <c r="D49" s="19" t="s">
        <v>61</v>
      </c>
      <c r="E49" s="25" t="s">
        <v>950</v>
      </c>
      <c r="F49" s="26" t="s">
        <v>84</v>
      </c>
      <c r="G49" s="27">
        <v>15</v>
      </c>
      <c r="H49" s="28">
        <v>0</v>
      </c>
      <c r="I49" s="28">
        <f>ROUND(ROUND(H49,2)*ROUND(G49,3),2)</f>
        <v>0</v>
      </c>
      <c r="O49">
        <f>(I49*21)/100</f>
        <v>0</v>
      </c>
      <c r="P49" t="s">
        <v>33</v>
      </c>
    </row>
    <row r="50" spans="1:18" x14ac:dyDescent="0.2">
      <c r="A50" s="29" t="s">
        <v>64</v>
      </c>
      <c r="E50" s="30" t="s">
        <v>61</v>
      </c>
    </row>
    <row r="51" spans="1:18" x14ac:dyDescent="0.2">
      <c r="A51" s="31" t="s">
        <v>65</v>
      </c>
      <c r="E51" s="32" t="s">
        <v>1014</v>
      </c>
    </row>
    <row r="52" spans="1:18" ht="51" x14ac:dyDescent="0.2">
      <c r="A52" t="s">
        <v>67</v>
      </c>
      <c r="E52" s="30" t="s">
        <v>592</v>
      </c>
    </row>
    <row r="53" spans="1:18" x14ac:dyDescent="0.2">
      <c r="A53" s="19" t="s">
        <v>59</v>
      </c>
      <c r="B53" s="24" t="s">
        <v>52</v>
      </c>
      <c r="C53" s="24" t="s">
        <v>107</v>
      </c>
      <c r="D53" s="19" t="s">
        <v>61</v>
      </c>
      <c r="E53" s="25" t="s">
        <v>108</v>
      </c>
      <c r="F53" s="26" t="s">
        <v>84</v>
      </c>
      <c r="G53" s="27">
        <v>15</v>
      </c>
      <c r="H53" s="28">
        <v>0</v>
      </c>
      <c r="I53" s="28">
        <f>ROUND(ROUND(H53,2)*ROUND(G53,3),2)</f>
        <v>0</v>
      </c>
      <c r="O53">
        <f>(I53*21)/100</f>
        <v>0</v>
      </c>
      <c r="P53" t="s">
        <v>33</v>
      </c>
    </row>
    <row r="54" spans="1:18" x14ac:dyDescent="0.2">
      <c r="A54" s="29" t="s">
        <v>64</v>
      </c>
      <c r="E54" s="30" t="s">
        <v>61</v>
      </c>
    </row>
    <row r="55" spans="1:18" x14ac:dyDescent="0.2">
      <c r="A55" s="31" t="s">
        <v>65</v>
      </c>
      <c r="E55" s="32" t="s">
        <v>1014</v>
      </c>
    </row>
    <row r="56" spans="1:18" ht="76.5" x14ac:dyDescent="0.2">
      <c r="A56" t="s">
        <v>67</v>
      </c>
      <c r="E56" s="30" t="s">
        <v>795</v>
      </c>
    </row>
    <row r="57" spans="1:18" ht="25.5" x14ac:dyDescent="0.2">
      <c r="A57" s="19" t="s">
        <v>59</v>
      </c>
      <c r="B57" s="24" t="s">
        <v>101</v>
      </c>
      <c r="C57" s="24" t="s">
        <v>796</v>
      </c>
      <c r="D57" s="19" t="s">
        <v>61</v>
      </c>
      <c r="E57" s="25" t="s">
        <v>797</v>
      </c>
      <c r="F57" s="26" t="s">
        <v>84</v>
      </c>
      <c r="G57" s="27">
        <v>15</v>
      </c>
      <c r="H57" s="28">
        <v>0</v>
      </c>
      <c r="I57" s="28">
        <f>ROUND(ROUND(H57,2)*ROUND(G57,3),2)</f>
        <v>0</v>
      </c>
      <c r="O57">
        <f>(I57*21)/100</f>
        <v>0</v>
      </c>
      <c r="P57" t="s">
        <v>33</v>
      </c>
    </row>
    <row r="58" spans="1:18" x14ac:dyDescent="0.2">
      <c r="A58" s="29" t="s">
        <v>64</v>
      </c>
      <c r="E58" s="30" t="s">
        <v>61</v>
      </c>
    </row>
    <row r="59" spans="1:18" x14ac:dyDescent="0.2">
      <c r="A59" s="31" t="s">
        <v>65</v>
      </c>
      <c r="E59" s="32" t="s">
        <v>1014</v>
      </c>
    </row>
    <row r="60" spans="1:18" ht="63.75" x14ac:dyDescent="0.2">
      <c r="A60" t="s">
        <v>67</v>
      </c>
      <c r="E60" s="30" t="s">
        <v>603</v>
      </c>
    </row>
    <row r="61" spans="1:18" ht="12.75" customHeight="1" x14ac:dyDescent="0.2">
      <c r="A61" s="5" t="s">
        <v>56</v>
      </c>
      <c r="B61" s="5"/>
      <c r="C61" s="33" t="s">
        <v>599</v>
      </c>
      <c r="D61" s="5"/>
      <c r="E61" s="22" t="s">
        <v>600</v>
      </c>
      <c r="F61" s="5"/>
      <c r="G61" s="5"/>
      <c r="H61" s="5"/>
      <c r="I61" s="34">
        <f>0+Q61</f>
        <v>0</v>
      </c>
      <c r="O61">
        <f>0+R61</f>
        <v>0</v>
      </c>
      <c r="Q61">
        <f>0+I62</f>
        <v>0</v>
      </c>
      <c r="R61">
        <f>0+O62</f>
        <v>0</v>
      </c>
    </row>
    <row r="62" spans="1:18" ht="25.5" x14ac:dyDescent="0.2">
      <c r="A62" s="19" t="s">
        <v>59</v>
      </c>
      <c r="B62" s="24" t="s">
        <v>106</v>
      </c>
      <c r="C62" s="24" t="s">
        <v>119</v>
      </c>
      <c r="D62" s="19" t="s">
        <v>61</v>
      </c>
      <c r="E62" s="25" t="s">
        <v>120</v>
      </c>
      <c r="F62" s="26" t="s">
        <v>104</v>
      </c>
      <c r="G62" s="27">
        <v>5</v>
      </c>
      <c r="H62" s="28">
        <v>0</v>
      </c>
      <c r="I62" s="28">
        <f>ROUND(ROUND(H62,2)*ROUND(G62,3),2)</f>
        <v>0</v>
      </c>
      <c r="O62">
        <f>(I62*21)/100</f>
        <v>0</v>
      </c>
      <c r="P62" t="s">
        <v>33</v>
      </c>
    </row>
    <row r="63" spans="1:18" x14ac:dyDescent="0.2">
      <c r="A63" s="29" t="s">
        <v>64</v>
      </c>
      <c r="E63" s="30" t="s">
        <v>61</v>
      </c>
    </row>
    <row r="64" spans="1:18" x14ac:dyDescent="0.2">
      <c r="A64" s="31" t="s">
        <v>65</v>
      </c>
      <c r="E64" s="32" t="s">
        <v>966</v>
      </c>
    </row>
    <row r="65" spans="1:18" ht="51" x14ac:dyDescent="0.2">
      <c r="A65" t="s">
        <v>67</v>
      </c>
      <c r="E65" s="30" t="s">
        <v>592</v>
      </c>
    </row>
    <row r="66" spans="1:18" ht="12.75" customHeight="1" x14ac:dyDescent="0.2">
      <c r="A66" s="5" t="s">
        <v>56</v>
      </c>
      <c r="B66" s="5"/>
      <c r="C66" s="33" t="s">
        <v>621</v>
      </c>
      <c r="D66" s="5"/>
      <c r="E66" s="22" t="s">
        <v>622</v>
      </c>
      <c r="F66" s="5"/>
      <c r="G66" s="5"/>
      <c r="H66" s="5"/>
      <c r="I66" s="34">
        <f>0+Q66</f>
        <v>0</v>
      </c>
      <c r="O66">
        <f>0+R66</f>
        <v>0</v>
      </c>
      <c r="Q66">
        <f>0+I67+I71</f>
        <v>0</v>
      </c>
      <c r="R66">
        <f>0+O67+O71</f>
        <v>0</v>
      </c>
    </row>
    <row r="67" spans="1:18" ht="25.5" x14ac:dyDescent="0.2">
      <c r="A67" s="19" t="s">
        <v>59</v>
      </c>
      <c r="B67" s="24" t="s">
        <v>110</v>
      </c>
      <c r="C67" s="24" t="s">
        <v>1015</v>
      </c>
      <c r="D67" s="19" t="s">
        <v>61</v>
      </c>
      <c r="E67" s="25" t="s">
        <v>1016</v>
      </c>
      <c r="F67" s="26" t="s">
        <v>84</v>
      </c>
      <c r="G67" s="27">
        <v>60</v>
      </c>
      <c r="H67" s="28">
        <v>0</v>
      </c>
      <c r="I67" s="28">
        <f>ROUND(ROUND(H67,2)*ROUND(G67,3),2)</f>
        <v>0</v>
      </c>
      <c r="O67">
        <f>(I67*21)/100</f>
        <v>0</v>
      </c>
      <c r="P67" t="s">
        <v>33</v>
      </c>
    </row>
    <row r="68" spans="1:18" x14ac:dyDescent="0.2">
      <c r="A68" s="29" t="s">
        <v>64</v>
      </c>
      <c r="E68" s="30" t="s">
        <v>61</v>
      </c>
    </row>
    <row r="69" spans="1:18" x14ac:dyDescent="0.2">
      <c r="A69" s="31" t="s">
        <v>65</v>
      </c>
      <c r="E69" s="32" t="s">
        <v>1017</v>
      </c>
    </row>
    <row r="70" spans="1:18" ht="38.25" x14ac:dyDescent="0.2">
      <c r="A70" t="s">
        <v>67</v>
      </c>
      <c r="E70" s="30" t="s">
        <v>634</v>
      </c>
    </row>
    <row r="71" spans="1:18" ht="25.5" x14ac:dyDescent="0.2">
      <c r="A71" s="19" t="s">
        <v>59</v>
      </c>
      <c r="B71" s="24" t="s">
        <v>114</v>
      </c>
      <c r="C71" s="24" t="s">
        <v>635</v>
      </c>
      <c r="D71" s="19" t="s">
        <v>61</v>
      </c>
      <c r="E71" s="25" t="s">
        <v>636</v>
      </c>
      <c r="F71" s="26" t="s">
        <v>104</v>
      </c>
      <c r="G71" s="27">
        <v>4</v>
      </c>
      <c r="H71" s="28">
        <v>0</v>
      </c>
      <c r="I71" s="28">
        <f>ROUND(ROUND(H71,2)*ROUND(G71,3),2)</f>
        <v>0</v>
      </c>
      <c r="O71">
        <f>(I71*21)/100</f>
        <v>0</v>
      </c>
      <c r="P71" t="s">
        <v>33</v>
      </c>
    </row>
    <row r="72" spans="1:18" x14ac:dyDescent="0.2">
      <c r="A72" s="29" t="s">
        <v>64</v>
      </c>
      <c r="E72" s="30" t="s">
        <v>61</v>
      </c>
    </row>
    <row r="73" spans="1:18" x14ac:dyDescent="0.2">
      <c r="A73" s="31" t="s">
        <v>65</v>
      </c>
      <c r="E73" s="32" t="s">
        <v>1018</v>
      </c>
    </row>
    <row r="74" spans="1:18" ht="38.25" x14ac:dyDescent="0.2">
      <c r="A74" t="s">
        <v>67</v>
      </c>
      <c r="E74" s="30" t="s">
        <v>637</v>
      </c>
    </row>
    <row r="75" spans="1:18" ht="12.75" customHeight="1" x14ac:dyDescent="0.2">
      <c r="A75" s="5" t="s">
        <v>56</v>
      </c>
      <c r="B75" s="5"/>
      <c r="C75" s="33" t="s">
        <v>478</v>
      </c>
      <c r="D75" s="5"/>
      <c r="E75" s="22" t="s">
        <v>670</v>
      </c>
      <c r="F75" s="5"/>
      <c r="G75" s="5"/>
      <c r="H75" s="5"/>
      <c r="I75" s="34">
        <f>0+Q75</f>
        <v>0</v>
      </c>
      <c r="O75">
        <f>0+R75</f>
        <v>0</v>
      </c>
      <c r="Q75">
        <f>0+I76+I80+I84+I88+I92+I96+I100+I104</f>
        <v>0</v>
      </c>
      <c r="R75">
        <f>0+O76+O80+O84+O88+O92+O96+O100+O104</f>
        <v>0</v>
      </c>
    </row>
    <row r="76" spans="1:18" ht="25.5" x14ac:dyDescent="0.2">
      <c r="A76" s="19" t="s">
        <v>59</v>
      </c>
      <c r="B76" s="24" t="s">
        <v>118</v>
      </c>
      <c r="C76" s="24" t="s">
        <v>1019</v>
      </c>
      <c r="D76" s="19" t="s">
        <v>61</v>
      </c>
      <c r="E76" s="25" t="s">
        <v>1020</v>
      </c>
      <c r="F76" s="26" t="s">
        <v>104</v>
      </c>
      <c r="G76" s="27">
        <v>1</v>
      </c>
      <c r="H76" s="28">
        <v>0</v>
      </c>
      <c r="I76" s="28">
        <f>ROUND(ROUND(H76,2)*ROUND(G76,3),2)</f>
        <v>0</v>
      </c>
      <c r="O76">
        <f>(I76*21)/100</f>
        <v>0</v>
      </c>
      <c r="P76" t="s">
        <v>33</v>
      </c>
    </row>
    <row r="77" spans="1:18" x14ac:dyDescent="0.2">
      <c r="A77" s="29" t="s">
        <v>64</v>
      </c>
      <c r="E77" s="30" t="s">
        <v>61</v>
      </c>
    </row>
    <row r="78" spans="1:18" x14ac:dyDescent="0.2">
      <c r="A78" s="31" t="s">
        <v>65</v>
      </c>
      <c r="E78" s="32" t="s">
        <v>532</v>
      </c>
    </row>
    <row r="79" spans="1:18" ht="63.75" x14ac:dyDescent="0.2">
      <c r="A79" t="s">
        <v>67</v>
      </c>
      <c r="E79" s="30" t="s">
        <v>700</v>
      </c>
    </row>
    <row r="80" spans="1:18" ht="25.5" x14ac:dyDescent="0.2">
      <c r="A80" s="19" t="s">
        <v>59</v>
      </c>
      <c r="B80" s="24" t="s">
        <v>125</v>
      </c>
      <c r="C80" s="24" t="s">
        <v>674</v>
      </c>
      <c r="D80" s="19" t="s">
        <v>61</v>
      </c>
      <c r="E80" s="25" t="s">
        <v>675</v>
      </c>
      <c r="F80" s="26" t="s">
        <v>104</v>
      </c>
      <c r="G80" s="27">
        <v>1</v>
      </c>
      <c r="H80" s="28">
        <v>0</v>
      </c>
      <c r="I80" s="28">
        <f>ROUND(ROUND(H80,2)*ROUND(G80,3),2)</f>
        <v>0</v>
      </c>
      <c r="O80">
        <f>(I80*21)/100</f>
        <v>0</v>
      </c>
      <c r="P80" t="s">
        <v>33</v>
      </c>
    </row>
    <row r="81" spans="1:16" x14ac:dyDescent="0.2">
      <c r="A81" s="29" t="s">
        <v>64</v>
      </c>
      <c r="E81" s="30" t="s">
        <v>61</v>
      </c>
    </row>
    <row r="82" spans="1:16" x14ac:dyDescent="0.2">
      <c r="A82" s="31" t="s">
        <v>65</v>
      </c>
      <c r="E82" s="32" t="s">
        <v>992</v>
      </c>
    </row>
    <row r="83" spans="1:16" ht="38.25" x14ac:dyDescent="0.2">
      <c r="A83" t="s">
        <v>67</v>
      </c>
      <c r="E83" s="30" t="s">
        <v>676</v>
      </c>
    </row>
    <row r="84" spans="1:16" x14ac:dyDescent="0.2">
      <c r="A84" s="19" t="s">
        <v>59</v>
      </c>
      <c r="B84" s="24" t="s">
        <v>129</v>
      </c>
      <c r="C84" s="24" t="s">
        <v>685</v>
      </c>
      <c r="D84" s="19" t="s">
        <v>61</v>
      </c>
      <c r="E84" s="25" t="s">
        <v>686</v>
      </c>
      <c r="F84" s="26" t="s">
        <v>482</v>
      </c>
      <c r="G84" s="27">
        <v>24</v>
      </c>
      <c r="H84" s="28">
        <v>0</v>
      </c>
      <c r="I84" s="28">
        <f>ROUND(ROUND(H84,2)*ROUND(G84,3),2)</f>
        <v>0</v>
      </c>
      <c r="O84">
        <f>(I84*21)/100</f>
        <v>0</v>
      </c>
      <c r="P84" t="s">
        <v>33</v>
      </c>
    </row>
    <row r="85" spans="1:16" x14ac:dyDescent="0.2">
      <c r="A85" s="29" t="s">
        <v>64</v>
      </c>
      <c r="E85" s="30" t="s">
        <v>61</v>
      </c>
    </row>
    <row r="86" spans="1:16" x14ac:dyDescent="0.2">
      <c r="A86" s="31" t="s">
        <v>65</v>
      </c>
      <c r="E86" s="32" t="s">
        <v>532</v>
      </c>
    </row>
    <row r="87" spans="1:16" ht="51" x14ac:dyDescent="0.2">
      <c r="A87" t="s">
        <v>67</v>
      </c>
      <c r="E87" s="30" t="s">
        <v>687</v>
      </c>
    </row>
    <row r="88" spans="1:16" x14ac:dyDescent="0.2">
      <c r="A88" s="19" t="s">
        <v>59</v>
      </c>
      <c r="B88" s="24" t="s">
        <v>133</v>
      </c>
      <c r="C88" s="24" t="s">
        <v>909</v>
      </c>
      <c r="D88" s="19" t="s">
        <v>61</v>
      </c>
      <c r="E88" s="25" t="s">
        <v>910</v>
      </c>
      <c r="F88" s="26" t="s">
        <v>482</v>
      </c>
      <c r="G88" s="27">
        <v>24</v>
      </c>
      <c r="H88" s="28">
        <v>0</v>
      </c>
      <c r="I88" s="28">
        <f>ROUND(ROUND(H88,2)*ROUND(G88,3),2)</f>
        <v>0</v>
      </c>
      <c r="O88">
        <f>(I88*21)/100</f>
        <v>0</v>
      </c>
      <c r="P88" t="s">
        <v>33</v>
      </c>
    </row>
    <row r="89" spans="1:16" x14ac:dyDescent="0.2">
      <c r="A89" s="29" t="s">
        <v>64</v>
      </c>
      <c r="E89" s="30" t="s">
        <v>61</v>
      </c>
    </row>
    <row r="90" spans="1:16" x14ac:dyDescent="0.2">
      <c r="A90" s="31" t="s">
        <v>65</v>
      </c>
      <c r="E90" s="32" t="s">
        <v>532</v>
      </c>
    </row>
    <row r="91" spans="1:16" ht="51" x14ac:dyDescent="0.2">
      <c r="A91" t="s">
        <v>67</v>
      </c>
      <c r="E91" s="30" t="s">
        <v>911</v>
      </c>
    </row>
    <row r="92" spans="1:16" x14ac:dyDescent="0.2">
      <c r="A92" s="19" t="s">
        <v>59</v>
      </c>
      <c r="B92" s="24" t="s">
        <v>137</v>
      </c>
      <c r="C92" s="24" t="s">
        <v>688</v>
      </c>
      <c r="D92" s="19" t="s">
        <v>61</v>
      </c>
      <c r="E92" s="25" t="s">
        <v>689</v>
      </c>
      <c r="F92" s="26" t="s">
        <v>482</v>
      </c>
      <c r="G92" s="27">
        <v>8</v>
      </c>
      <c r="H92" s="28">
        <v>0</v>
      </c>
      <c r="I92" s="28">
        <f>ROUND(ROUND(H92,2)*ROUND(G92,3),2)</f>
        <v>0</v>
      </c>
      <c r="O92">
        <f>(I92*21)/100</f>
        <v>0</v>
      </c>
      <c r="P92" t="s">
        <v>33</v>
      </c>
    </row>
    <row r="93" spans="1:16" x14ac:dyDescent="0.2">
      <c r="A93" s="29" t="s">
        <v>64</v>
      </c>
      <c r="E93" s="30" t="s">
        <v>61</v>
      </c>
    </row>
    <row r="94" spans="1:16" x14ac:dyDescent="0.2">
      <c r="A94" s="31" t="s">
        <v>65</v>
      </c>
      <c r="E94" s="32" t="s">
        <v>532</v>
      </c>
    </row>
    <row r="95" spans="1:16" ht="38.25" x14ac:dyDescent="0.2">
      <c r="A95" t="s">
        <v>67</v>
      </c>
      <c r="E95" s="30" t="s">
        <v>690</v>
      </c>
    </row>
    <row r="96" spans="1:16" x14ac:dyDescent="0.2">
      <c r="A96" s="19" t="s">
        <v>59</v>
      </c>
      <c r="B96" s="24" t="s">
        <v>141</v>
      </c>
      <c r="C96" s="24" t="s">
        <v>480</v>
      </c>
      <c r="D96" s="19" t="s">
        <v>61</v>
      </c>
      <c r="E96" s="25" t="s">
        <v>481</v>
      </c>
      <c r="F96" s="26" t="s">
        <v>482</v>
      </c>
      <c r="G96" s="27">
        <v>8</v>
      </c>
      <c r="H96" s="28">
        <v>0</v>
      </c>
      <c r="I96" s="28">
        <f>ROUND(ROUND(H96,2)*ROUND(G96,3),2)</f>
        <v>0</v>
      </c>
      <c r="O96">
        <f>(I96*21)/100</f>
        <v>0</v>
      </c>
      <c r="P96" t="s">
        <v>33</v>
      </c>
    </row>
    <row r="97" spans="1:16" x14ac:dyDescent="0.2">
      <c r="A97" s="29" t="s">
        <v>64</v>
      </c>
      <c r="E97" s="30" t="s">
        <v>61</v>
      </c>
    </row>
    <row r="98" spans="1:16" x14ac:dyDescent="0.2">
      <c r="A98" s="31" t="s">
        <v>65</v>
      </c>
      <c r="E98" s="32" t="s">
        <v>532</v>
      </c>
    </row>
    <row r="99" spans="1:16" ht="38.25" x14ac:dyDescent="0.2">
      <c r="A99" t="s">
        <v>67</v>
      </c>
      <c r="E99" s="30" t="s">
        <v>691</v>
      </c>
    </row>
    <row r="100" spans="1:16" x14ac:dyDescent="0.2">
      <c r="A100" s="19" t="s">
        <v>59</v>
      </c>
      <c r="B100" s="24" t="s">
        <v>145</v>
      </c>
      <c r="C100" s="24" t="s">
        <v>692</v>
      </c>
      <c r="D100" s="19" t="s">
        <v>61</v>
      </c>
      <c r="E100" s="25" t="s">
        <v>693</v>
      </c>
      <c r="F100" s="26" t="s">
        <v>482</v>
      </c>
      <c r="G100" s="27">
        <v>8</v>
      </c>
      <c r="H100" s="28">
        <v>0</v>
      </c>
      <c r="I100" s="28">
        <f>ROUND(ROUND(H100,2)*ROUND(G100,3),2)</f>
        <v>0</v>
      </c>
      <c r="O100">
        <f>(I100*21)/100</f>
        <v>0</v>
      </c>
      <c r="P100" t="s">
        <v>33</v>
      </c>
    </row>
    <row r="101" spans="1:16" x14ac:dyDescent="0.2">
      <c r="A101" s="29" t="s">
        <v>64</v>
      </c>
      <c r="E101" s="30" t="s">
        <v>61</v>
      </c>
    </row>
    <row r="102" spans="1:16" x14ac:dyDescent="0.2">
      <c r="A102" s="31" t="s">
        <v>65</v>
      </c>
      <c r="E102" s="32" t="s">
        <v>532</v>
      </c>
    </row>
    <row r="103" spans="1:16" ht="38.25" x14ac:dyDescent="0.2">
      <c r="A103" t="s">
        <v>67</v>
      </c>
      <c r="E103" s="30" t="s">
        <v>694</v>
      </c>
    </row>
    <row r="104" spans="1:16" x14ac:dyDescent="0.2">
      <c r="A104" s="19" t="s">
        <v>59</v>
      </c>
      <c r="B104" s="24" t="s">
        <v>149</v>
      </c>
      <c r="C104" s="24" t="s">
        <v>912</v>
      </c>
      <c r="D104" s="19" t="s">
        <v>61</v>
      </c>
      <c r="E104" s="25" t="s">
        <v>913</v>
      </c>
      <c r="F104" s="26" t="s">
        <v>482</v>
      </c>
      <c r="G104" s="27">
        <v>8</v>
      </c>
      <c r="H104" s="28">
        <v>0</v>
      </c>
      <c r="I104" s="28">
        <f>ROUND(ROUND(H104,2)*ROUND(G104,3),2)</f>
        <v>0</v>
      </c>
      <c r="O104">
        <f>(I104*21)/100</f>
        <v>0</v>
      </c>
      <c r="P104" t="s">
        <v>33</v>
      </c>
    </row>
    <row r="105" spans="1:16" x14ac:dyDescent="0.2">
      <c r="A105" s="29" t="s">
        <v>64</v>
      </c>
      <c r="E105" s="30" t="s">
        <v>61</v>
      </c>
    </row>
    <row r="106" spans="1:16" x14ac:dyDescent="0.2">
      <c r="A106" s="31" t="s">
        <v>65</v>
      </c>
      <c r="E106" s="32" t="s">
        <v>532</v>
      </c>
    </row>
    <row r="107" spans="1:16" ht="38.25" x14ac:dyDescent="0.2">
      <c r="A107" t="s">
        <v>67</v>
      </c>
      <c r="E107" s="30" t="s">
        <v>914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4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0+O11+O16+O29+O34+O39+O48+O61+O66+O75+O92</f>
        <v>0</v>
      </c>
      <c r="P2" t="s">
        <v>32</v>
      </c>
    </row>
    <row r="3" spans="1:18" ht="15" customHeight="1" x14ac:dyDescent="0.25">
      <c r="A3" t="s">
        <v>12</v>
      </c>
      <c r="B3" s="10" t="s">
        <v>14</v>
      </c>
      <c r="C3" s="40" t="s">
        <v>15</v>
      </c>
      <c r="D3" s="36"/>
      <c r="E3" s="11" t="s">
        <v>16</v>
      </c>
      <c r="F3" s="1"/>
      <c r="G3" s="8"/>
      <c r="H3" s="7" t="s">
        <v>1021</v>
      </c>
      <c r="I3" s="35">
        <f>0+I11+I16+I29+I34+I39+I48+I61+I66+I75+I92</f>
        <v>0</v>
      </c>
      <c r="O3" t="s">
        <v>29</v>
      </c>
      <c r="P3" t="s">
        <v>33</v>
      </c>
    </row>
    <row r="4" spans="1:18" ht="15" customHeight="1" x14ac:dyDescent="0.25">
      <c r="A4" t="s">
        <v>17</v>
      </c>
      <c r="B4" s="10" t="s">
        <v>18</v>
      </c>
      <c r="C4" s="40" t="s">
        <v>729</v>
      </c>
      <c r="D4" s="36"/>
      <c r="E4" s="11" t="s">
        <v>730</v>
      </c>
      <c r="F4" s="1"/>
      <c r="G4" s="1"/>
      <c r="H4" s="9"/>
      <c r="I4" s="9"/>
      <c r="O4" t="s">
        <v>30</v>
      </c>
      <c r="P4" t="s">
        <v>33</v>
      </c>
    </row>
    <row r="5" spans="1:18" ht="12.75" customHeight="1" x14ac:dyDescent="0.25">
      <c r="A5" t="s">
        <v>21</v>
      </c>
      <c r="B5" s="10" t="s">
        <v>18</v>
      </c>
      <c r="C5" s="40" t="s">
        <v>731</v>
      </c>
      <c r="D5" s="36"/>
      <c r="E5" s="11" t="s">
        <v>732</v>
      </c>
      <c r="F5" s="1"/>
      <c r="G5" s="1"/>
      <c r="H5" s="1"/>
      <c r="I5" s="1"/>
      <c r="O5" t="s">
        <v>31</v>
      </c>
      <c r="P5" t="s">
        <v>33</v>
      </c>
    </row>
    <row r="6" spans="1:18" ht="12.75" customHeight="1" x14ac:dyDescent="0.25">
      <c r="A6" t="s">
        <v>24</v>
      </c>
      <c r="B6" s="10" t="s">
        <v>18</v>
      </c>
      <c r="C6" s="40" t="s">
        <v>1003</v>
      </c>
      <c r="D6" s="36"/>
      <c r="E6" s="11" t="s">
        <v>1004</v>
      </c>
      <c r="F6" s="1"/>
      <c r="G6" s="1"/>
      <c r="H6" s="1"/>
      <c r="I6" s="1"/>
    </row>
    <row r="7" spans="1:18" ht="12.75" customHeight="1" x14ac:dyDescent="0.25">
      <c r="A7" t="s">
        <v>27</v>
      </c>
      <c r="B7" s="13" t="s">
        <v>28</v>
      </c>
      <c r="C7" s="41" t="s">
        <v>1021</v>
      </c>
      <c r="D7" s="42"/>
      <c r="E7" s="14" t="s">
        <v>1022</v>
      </c>
      <c r="F7" s="5"/>
      <c r="G7" s="5"/>
      <c r="H7" s="5"/>
      <c r="I7" s="5"/>
    </row>
    <row r="8" spans="1:18" ht="12.75" customHeight="1" x14ac:dyDescent="0.2">
      <c r="A8" s="39" t="s">
        <v>36</v>
      </c>
      <c r="B8" s="39" t="s">
        <v>38</v>
      </c>
      <c r="C8" s="39" t="s">
        <v>40</v>
      </c>
      <c r="D8" s="39" t="s">
        <v>41</v>
      </c>
      <c r="E8" s="39" t="s">
        <v>42</v>
      </c>
      <c r="F8" s="39" t="s">
        <v>44</v>
      </c>
      <c r="G8" s="39" t="s">
        <v>46</v>
      </c>
      <c r="H8" s="39" t="s">
        <v>48</v>
      </c>
      <c r="I8" s="39"/>
    </row>
    <row r="9" spans="1:18" ht="12.75" customHeight="1" x14ac:dyDescent="0.2">
      <c r="A9" s="39"/>
      <c r="B9" s="39"/>
      <c r="C9" s="39"/>
      <c r="D9" s="39"/>
      <c r="E9" s="39"/>
      <c r="F9" s="39"/>
      <c r="G9" s="39"/>
      <c r="H9" s="12" t="s">
        <v>49</v>
      </c>
      <c r="I9" s="12" t="s">
        <v>51</v>
      </c>
    </row>
    <row r="10" spans="1:18" ht="12.75" customHeight="1" x14ac:dyDescent="0.2">
      <c r="A10" s="12" t="s">
        <v>37</v>
      </c>
      <c r="B10" s="12" t="s">
        <v>39</v>
      </c>
      <c r="C10" s="12" t="s">
        <v>33</v>
      </c>
      <c r="D10" s="12" t="s">
        <v>32</v>
      </c>
      <c r="E10" s="12" t="s">
        <v>43</v>
      </c>
      <c r="F10" s="12" t="s">
        <v>45</v>
      </c>
      <c r="G10" s="12" t="s">
        <v>47</v>
      </c>
      <c r="H10" s="12" t="s">
        <v>50</v>
      </c>
      <c r="I10" s="12" t="s">
        <v>52</v>
      </c>
    </row>
    <row r="11" spans="1:18" ht="12.75" customHeight="1" x14ac:dyDescent="0.2">
      <c r="A11" s="20" t="s">
        <v>56</v>
      </c>
      <c r="B11" s="20"/>
      <c r="C11" s="21" t="s">
        <v>528</v>
      </c>
      <c r="D11" s="20"/>
      <c r="E11" s="22" t="s">
        <v>529</v>
      </c>
      <c r="F11" s="20"/>
      <c r="G11" s="20"/>
      <c r="H11" s="20"/>
      <c r="I11" s="23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9" t="s">
        <v>59</v>
      </c>
      <c r="B12" s="24" t="s">
        <v>39</v>
      </c>
      <c r="C12" s="24" t="s">
        <v>930</v>
      </c>
      <c r="D12" s="19" t="s">
        <v>61</v>
      </c>
      <c r="E12" s="25" t="s">
        <v>931</v>
      </c>
      <c r="F12" s="26" t="s">
        <v>77</v>
      </c>
      <c r="G12" s="27">
        <v>25</v>
      </c>
      <c r="H12" s="28">
        <v>0</v>
      </c>
      <c r="I12" s="28">
        <f>ROUND(ROUND(H12,2)*ROUND(G12,3),2)</f>
        <v>0</v>
      </c>
      <c r="O12">
        <f>(I12*21)/100</f>
        <v>0</v>
      </c>
      <c r="P12" t="s">
        <v>33</v>
      </c>
    </row>
    <row r="13" spans="1:18" x14ac:dyDescent="0.2">
      <c r="A13" s="29" t="s">
        <v>64</v>
      </c>
      <c r="E13" s="30" t="s">
        <v>61</v>
      </c>
    </row>
    <row r="14" spans="1:18" x14ac:dyDescent="0.2">
      <c r="A14" s="31" t="s">
        <v>65</v>
      </c>
      <c r="E14" s="32" t="s">
        <v>1024</v>
      </c>
    </row>
    <row r="15" spans="1:18" ht="229.5" x14ac:dyDescent="0.2">
      <c r="A15" t="s">
        <v>67</v>
      </c>
      <c r="E15" s="30" t="s">
        <v>929</v>
      </c>
    </row>
    <row r="16" spans="1:18" ht="12.75" customHeight="1" x14ac:dyDescent="0.2">
      <c r="A16" s="5" t="s">
        <v>56</v>
      </c>
      <c r="B16" s="5"/>
      <c r="C16" s="33" t="s">
        <v>114</v>
      </c>
      <c r="D16" s="5"/>
      <c r="E16" s="22" t="s">
        <v>534</v>
      </c>
      <c r="F16" s="5"/>
      <c r="G16" s="5"/>
      <c r="H16" s="5"/>
      <c r="I16" s="34">
        <f>0+Q16</f>
        <v>0</v>
      </c>
      <c r="O16">
        <f>0+R16</f>
        <v>0</v>
      </c>
      <c r="Q16">
        <f>0+I17+I21+I25</f>
        <v>0</v>
      </c>
      <c r="R16">
        <f>0+O17+O21+O25</f>
        <v>0</v>
      </c>
    </row>
    <row r="17" spans="1:18" ht="38.25" x14ac:dyDescent="0.2">
      <c r="A17" s="19" t="s">
        <v>59</v>
      </c>
      <c r="B17" s="24" t="s">
        <v>33</v>
      </c>
      <c r="C17" s="24" t="s">
        <v>933</v>
      </c>
      <c r="D17" s="19" t="s">
        <v>61</v>
      </c>
      <c r="E17" s="25" t="s">
        <v>934</v>
      </c>
      <c r="F17" s="26" t="s">
        <v>412</v>
      </c>
      <c r="G17" s="27">
        <v>12</v>
      </c>
      <c r="H17" s="28">
        <v>0</v>
      </c>
      <c r="I17" s="28">
        <f>ROUND(ROUND(H17,2)*ROUND(G17,3),2)</f>
        <v>0</v>
      </c>
      <c r="O17">
        <f>(I17*21)/100</f>
        <v>0</v>
      </c>
      <c r="P17" t="s">
        <v>33</v>
      </c>
    </row>
    <row r="18" spans="1:18" x14ac:dyDescent="0.2">
      <c r="A18" s="29" t="s">
        <v>64</v>
      </c>
      <c r="E18" s="30" t="s">
        <v>61</v>
      </c>
    </row>
    <row r="19" spans="1:18" x14ac:dyDescent="0.2">
      <c r="A19" s="31" t="s">
        <v>65</v>
      </c>
      <c r="E19" s="32" t="s">
        <v>1025</v>
      </c>
    </row>
    <row r="20" spans="1:18" ht="102" x14ac:dyDescent="0.2">
      <c r="A20" t="s">
        <v>67</v>
      </c>
      <c r="E20" s="30" t="s">
        <v>413</v>
      </c>
    </row>
    <row r="21" spans="1:18" ht="38.25" x14ac:dyDescent="0.2">
      <c r="A21" s="19" t="s">
        <v>59</v>
      </c>
      <c r="B21" s="24" t="s">
        <v>32</v>
      </c>
      <c r="C21" s="24" t="s">
        <v>419</v>
      </c>
      <c r="D21" s="19" t="s">
        <v>61</v>
      </c>
      <c r="E21" s="25" t="s">
        <v>936</v>
      </c>
      <c r="F21" s="26" t="s">
        <v>412</v>
      </c>
      <c r="G21" s="27">
        <v>0.5</v>
      </c>
      <c r="H21" s="28">
        <v>0</v>
      </c>
      <c r="I21" s="28">
        <f>ROUND(ROUND(H21,2)*ROUND(G21,3),2)</f>
        <v>0</v>
      </c>
      <c r="O21">
        <f>(I21*21)/100</f>
        <v>0</v>
      </c>
      <c r="P21" t="s">
        <v>33</v>
      </c>
    </row>
    <row r="22" spans="1:18" x14ac:dyDescent="0.2">
      <c r="A22" s="29" t="s">
        <v>64</v>
      </c>
      <c r="E22" s="30" t="s">
        <v>61</v>
      </c>
    </row>
    <row r="23" spans="1:18" x14ac:dyDescent="0.2">
      <c r="A23" s="31" t="s">
        <v>65</v>
      </c>
      <c r="E23" s="32" t="s">
        <v>532</v>
      </c>
    </row>
    <row r="24" spans="1:18" ht="102" x14ac:dyDescent="0.2">
      <c r="A24" t="s">
        <v>67</v>
      </c>
      <c r="E24" s="30" t="s">
        <v>413</v>
      </c>
    </row>
    <row r="25" spans="1:18" ht="38.25" x14ac:dyDescent="0.2">
      <c r="A25" s="19" t="s">
        <v>59</v>
      </c>
      <c r="B25" s="24" t="s">
        <v>43</v>
      </c>
      <c r="C25" s="24" t="s">
        <v>937</v>
      </c>
      <c r="D25" s="19" t="s">
        <v>61</v>
      </c>
      <c r="E25" s="25" t="s">
        <v>1026</v>
      </c>
      <c r="F25" s="26" t="s">
        <v>412</v>
      </c>
      <c r="G25" s="27">
        <v>0.5</v>
      </c>
      <c r="H25" s="28">
        <v>0</v>
      </c>
      <c r="I25" s="28">
        <f>ROUND(ROUND(H25,2)*ROUND(G25,3),2)</f>
        <v>0</v>
      </c>
      <c r="O25">
        <f>(I25*21)/100</f>
        <v>0</v>
      </c>
      <c r="P25" t="s">
        <v>33</v>
      </c>
    </row>
    <row r="26" spans="1:18" x14ac:dyDescent="0.2">
      <c r="A26" s="29" t="s">
        <v>64</v>
      </c>
      <c r="E26" s="30" t="s">
        <v>61</v>
      </c>
    </row>
    <row r="27" spans="1:18" x14ac:dyDescent="0.2">
      <c r="A27" s="31" t="s">
        <v>65</v>
      </c>
      <c r="E27" s="32" t="s">
        <v>532</v>
      </c>
    </row>
    <row r="28" spans="1:18" ht="102" x14ac:dyDescent="0.2">
      <c r="A28" t="s">
        <v>67</v>
      </c>
      <c r="E28" s="30" t="s">
        <v>413</v>
      </c>
    </row>
    <row r="29" spans="1:18" ht="12.75" customHeight="1" x14ac:dyDescent="0.2">
      <c r="A29" s="5" t="s">
        <v>56</v>
      </c>
      <c r="B29" s="5"/>
      <c r="C29" s="33" t="s">
        <v>540</v>
      </c>
      <c r="D29" s="5"/>
      <c r="E29" s="22" t="s">
        <v>541</v>
      </c>
      <c r="F29" s="5"/>
      <c r="G29" s="5"/>
      <c r="H29" s="5"/>
      <c r="I29" s="34">
        <f>0+Q29</f>
        <v>0</v>
      </c>
      <c r="O29">
        <f>0+R29</f>
        <v>0</v>
      </c>
      <c r="Q29">
        <f>0+I30</f>
        <v>0</v>
      </c>
      <c r="R29">
        <f>0+O30</f>
        <v>0</v>
      </c>
    </row>
    <row r="30" spans="1:18" x14ac:dyDescent="0.2">
      <c r="A30" s="19" t="s">
        <v>59</v>
      </c>
      <c r="B30" s="24" t="s">
        <v>45</v>
      </c>
      <c r="C30" s="24" t="s">
        <v>91</v>
      </c>
      <c r="D30" s="19" t="s">
        <v>61</v>
      </c>
      <c r="E30" s="25" t="s">
        <v>92</v>
      </c>
      <c r="F30" s="26" t="s">
        <v>77</v>
      </c>
      <c r="G30" s="27">
        <v>25</v>
      </c>
      <c r="H30" s="28">
        <v>0</v>
      </c>
      <c r="I30" s="28">
        <f>ROUND(ROUND(H30,2)*ROUND(G30,3),2)</f>
        <v>0</v>
      </c>
      <c r="O30">
        <f>(I30*21)/100</f>
        <v>0</v>
      </c>
      <c r="P30" t="s">
        <v>33</v>
      </c>
    </row>
    <row r="31" spans="1:18" x14ac:dyDescent="0.2">
      <c r="A31" s="29" t="s">
        <v>64</v>
      </c>
      <c r="E31" s="30" t="s">
        <v>61</v>
      </c>
    </row>
    <row r="32" spans="1:18" x14ac:dyDescent="0.2">
      <c r="A32" s="31" t="s">
        <v>65</v>
      </c>
      <c r="E32" s="32" t="s">
        <v>1027</v>
      </c>
    </row>
    <row r="33" spans="1:18" ht="165.75" x14ac:dyDescent="0.2">
      <c r="A33" t="s">
        <v>67</v>
      </c>
      <c r="E33" s="30" t="s">
        <v>765</v>
      </c>
    </row>
    <row r="34" spans="1:18" ht="12.75" customHeight="1" x14ac:dyDescent="0.2">
      <c r="A34" s="5" t="s">
        <v>56</v>
      </c>
      <c r="B34" s="5"/>
      <c r="C34" s="33" t="s">
        <v>178</v>
      </c>
      <c r="D34" s="5"/>
      <c r="E34" s="22" t="s">
        <v>565</v>
      </c>
      <c r="F34" s="5"/>
      <c r="G34" s="5"/>
      <c r="H34" s="5"/>
      <c r="I34" s="34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19" t="s">
        <v>59</v>
      </c>
      <c r="B35" s="24" t="s">
        <v>47</v>
      </c>
      <c r="C35" s="24" t="s">
        <v>945</v>
      </c>
      <c r="D35" s="19" t="s">
        <v>61</v>
      </c>
      <c r="E35" s="25" t="s">
        <v>770</v>
      </c>
      <c r="F35" s="26" t="s">
        <v>63</v>
      </c>
      <c r="G35" s="27">
        <v>0.2</v>
      </c>
      <c r="H35" s="28">
        <v>0</v>
      </c>
      <c r="I35" s="28">
        <f>ROUND(ROUND(H35,2)*ROUND(G35,3),2)</f>
        <v>0</v>
      </c>
      <c r="O35">
        <f>(I35*21)/100</f>
        <v>0</v>
      </c>
      <c r="P35" t="s">
        <v>33</v>
      </c>
    </row>
    <row r="36" spans="1:18" x14ac:dyDescent="0.2">
      <c r="A36" s="29" t="s">
        <v>64</v>
      </c>
      <c r="E36" s="30" t="s">
        <v>61</v>
      </c>
    </row>
    <row r="37" spans="1:18" x14ac:dyDescent="0.2">
      <c r="A37" s="31" t="s">
        <v>65</v>
      </c>
      <c r="E37" s="32" t="s">
        <v>1028</v>
      </c>
    </row>
    <row r="38" spans="1:18" x14ac:dyDescent="0.2">
      <c r="A38" t="s">
        <v>67</v>
      </c>
      <c r="E38" s="30" t="s">
        <v>569</v>
      </c>
    </row>
    <row r="39" spans="1:18" ht="12.75" customHeight="1" x14ac:dyDescent="0.2">
      <c r="A39" s="5" t="s">
        <v>56</v>
      </c>
      <c r="B39" s="5"/>
      <c r="C39" s="33" t="s">
        <v>579</v>
      </c>
      <c r="D39" s="5"/>
      <c r="E39" s="22" t="s">
        <v>580</v>
      </c>
      <c r="F39" s="5"/>
      <c r="G39" s="5"/>
      <c r="H39" s="5"/>
      <c r="I39" s="34">
        <f>0+Q39</f>
        <v>0</v>
      </c>
      <c r="O39">
        <f>0+R39</f>
        <v>0</v>
      </c>
      <c r="Q39">
        <f>0+I40+I44</f>
        <v>0</v>
      </c>
      <c r="R39">
        <f>0+O40+O44</f>
        <v>0</v>
      </c>
    </row>
    <row r="40" spans="1:18" ht="25.5" x14ac:dyDescent="0.2">
      <c r="A40" s="19" t="s">
        <v>59</v>
      </c>
      <c r="B40" s="24" t="s">
        <v>86</v>
      </c>
      <c r="C40" s="24" t="s">
        <v>781</v>
      </c>
      <c r="D40" s="19" t="s">
        <v>61</v>
      </c>
      <c r="E40" s="25" t="s">
        <v>582</v>
      </c>
      <c r="F40" s="26" t="s">
        <v>104</v>
      </c>
      <c r="G40" s="27">
        <v>6</v>
      </c>
      <c r="H40" s="28">
        <v>0</v>
      </c>
      <c r="I40" s="28">
        <f>ROUND(ROUND(H40,2)*ROUND(G40,3),2)</f>
        <v>0</v>
      </c>
      <c r="O40">
        <f>(I40*21)/100</f>
        <v>0</v>
      </c>
      <c r="P40" t="s">
        <v>33</v>
      </c>
    </row>
    <row r="41" spans="1:18" x14ac:dyDescent="0.2">
      <c r="A41" s="29" t="s">
        <v>64</v>
      </c>
      <c r="E41" s="30" t="s">
        <v>61</v>
      </c>
    </row>
    <row r="42" spans="1:18" x14ac:dyDescent="0.2">
      <c r="A42" s="31" t="s">
        <v>65</v>
      </c>
      <c r="E42" s="32" t="s">
        <v>1029</v>
      </c>
    </row>
    <row r="43" spans="1:18" ht="25.5" x14ac:dyDescent="0.2">
      <c r="A43" t="s">
        <v>67</v>
      </c>
      <c r="E43" s="30" t="s">
        <v>783</v>
      </c>
    </row>
    <row r="44" spans="1:18" x14ac:dyDescent="0.2">
      <c r="A44" s="19" t="s">
        <v>59</v>
      </c>
      <c r="B44" s="24" t="s">
        <v>90</v>
      </c>
      <c r="C44" s="24" t="s">
        <v>102</v>
      </c>
      <c r="D44" s="19" t="s">
        <v>61</v>
      </c>
      <c r="E44" s="25" t="s">
        <v>103</v>
      </c>
      <c r="F44" s="26" t="s">
        <v>104</v>
      </c>
      <c r="G44" s="27">
        <v>6</v>
      </c>
      <c r="H44" s="28">
        <v>0</v>
      </c>
      <c r="I44" s="28">
        <f>ROUND(ROUND(H44,2)*ROUND(G44,3),2)</f>
        <v>0</v>
      </c>
      <c r="O44">
        <f>(I44*21)/100</f>
        <v>0</v>
      </c>
      <c r="P44" t="s">
        <v>33</v>
      </c>
    </row>
    <row r="45" spans="1:18" x14ac:dyDescent="0.2">
      <c r="A45" s="29" t="s">
        <v>64</v>
      </c>
      <c r="E45" s="30" t="s">
        <v>61</v>
      </c>
    </row>
    <row r="46" spans="1:18" x14ac:dyDescent="0.2">
      <c r="A46" s="31" t="s">
        <v>65</v>
      </c>
      <c r="E46" s="32" t="s">
        <v>1030</v>
      </c>
    </row>
    <row r="47" spans="1:18" ht="38.25" x14ac:dyDescent="0.2">
      <c r="A47" t="s">
        <v>67</v>
      </c>
      <c r="E47" s="30" t="s">
        <v>785</v>
      </c>
    </row>
    <row r="48" spans="1:18" ht="12.75" customHeight="1" x14ac:dyDescent="0.2">
      <c r="A48" s="5" t="s">
        <v>56</v>
      </c>
      <c r="B48" s="5"/>
      <c r="C48" s="33" t="s">
        <v>786</v>
      </c>
      <c r="D48" s="5"/>
      <c r="E48" s="22" t="s">
        <v>787</v>
      </c>
      <c r="F48" s="5"/>
      <c r="G48" s="5"/>
      <c r="H48" s="5"/>
      <c r="I48" s="34">
        <f>0+Q48</f>
        <v>0</v>
      </c>
      <c r="O48">
        <f>0+R48</f>
        <v>0</v>
      </c>
      <c r="Q48">
        <f>0+I49+I53+I57</f>
        <v>0</v>
      </c>
      <c r="R48">
        <f>0+O49+O53+O57</f>
        <v>0</v>
      </c>
    </row>
    <row r="49" spans="1:18" x14ac:dyDescent="0.2">
      <c r="A49" s="19" t="s">
        <v>59</v>
      </c>
      <c r="B49" s="24" t="s">
        <v>50</v>
      </c>
      <c r="C49" s="24" t="s">
        <v>949</v>
      </c>
      <c r="D49" s="19" t="s">
        <v>61</v>
      </c>
      <c r="E49" s="25" t="s">
        <v>950</v>
      </c>
      <c r="F49" s="26" t="s">
        <v>84</v>
      </c>
      <c r="G49" s="27">
        <v>60</v>
      </c>
      <c r="H49" s="28">
        <v>0</v>
      </c>
      <c r="I49" s="28">
        <f>ROUND(ROUND(H49,2)*ROUND(G49,3),2)</f>
        <v>0</v>
      </c>
      <c r="O49">
        <f>(I49*21)/100</f>
        <v>0</v>
      </c>
      <c r="P49" t="s">
        <v>33</v>
      </c>
    </row>
    <row r="50" spans="1:18" x14ac:dyDescent="0.2">
      <c r="A50" s="29" t="s">
        <v>64</v>
      </c>
      <c r="E50" s="30" t="s">
        <v>61</v>
      </c>
    </row>
    <row r="51" spans="1:18" x14ac:dyDescent="0.2">
      <c r="A51" s="31" t="s">
        <v>65</v>
      </c>
      <c r="E51" s="32" t="s">
        <v>1031</v>
      </c>
    </row>
    <row r="52" spans="1:18" ht="51" x14ac:dyDescent="0.2">
      <c r="A52" t="s">
        <v>67</v>
      </c>
      <c r="E52" s="30" t="s">
        <v>592</v>
      </c>
    </row>
    <row r="53" spans="1:18" x14ac:dyDescent="0.2">
      <c r="A53" s="19" t="s">
        <v>59</v>
      </c>
      <c r="B53" s="24" t="s">
        <v>52</v>
      </c>
      <c r="C53" s="24" t="s">
        <v>1032</v>
      </c>
      <c r="D53" s="19" t="s">
        <v>61</v>
      </c>
      <c r="E53" s="25" t="s">
        <v>1033</v>
      </c>
      <c r="F53" s="26" t="s">
        <v>84</v>
      </c>
      <c r="G53" s="27">
        <v>20</v>
      </c>
      <c r="H53" s="28">
        <v>0</v>
      </c>
      <c r="I53" s="28">
        <f>ROUND(ROUND(H53,2)*ROUND(G53,3),2)</f>
        <v>0</v>
      </c>
      <c r="O53">
        <f>(I53*21)/100</f>
        <v>0</v>
      </c>
      <c r="P53" t="s">
        <v>33</v>
      </c>
    </row>
    <row r="54" spans="1:18" x14ac:dyDescent="0.2">
      <c r="A54" s="29" t="s">
        <v>64</v>
      </c>
      <c r="E54" s="30" t="s">
        <v>61</v>
      </c>
    </row>
    <row r="55" spans="1:18" x14ac:dyDescent="0.2">
      <c r="A55" s="31" t="s">
        <v>65</v>
      </c>
      <c r="E55" s="32" t="s">
        <v>952</v>
      </c>
    </row>
    <row r="56" spans="1:18" ht="76.5" x14ac:dyDescent="0.2">
      <c r="A56" t="s">
        <v>67</v>
      </c>
      <c r="E56" s="30" t="s">
        <v>1034</v>
      </c>
    </row>
    <row r="57" spans="1:18" ht="25.5" x14ac:dyDescent="0.2">
      <c r="A57" s="19" t="s">
        <v>59</v>
      </c>
      <c r="B57" s="24" t="s">
        <v>101</v>
      </c>
      <c r="C57" s="24" t="s">
        <v>796</v>
      </c>
      <c r="D57" s="19" t="s">
        <v>61</v>
      </c>
      <c r="E57" s="25" t="s">
        <v>797</v>
      </c>
      <c r="F57" s="26" t="s">
        <v>84</v>
      </c>
      <c r="G57" s="27">
        <v>60</v>
      </c>
      <c r="H57" s="28">
        <v>0</v>
      </c>
      <c r="I57" s="28">
        <f>ROUND(ROUND(H57,2)*ROUND(G57,3),2)</f>
        <v>0</v>
      </c>
      <c r="O57">
        <f>(I57*21)/100</f>
        <v>0</v>
      </c>
      <c r="P57" t="s">
        <v>33</v>
      </c>
    </row>
    <row r="58" spans="1:18" x14ac:dyDescent="0.2">
      <c r="A58" s="29" t="s">
        <v>64</v>
      </c>
      <c r="E58" s="30" t="s">
        <v>61</v>
      </c>
    </row>
    <row r="59" spans="1:18" x14ac:dyDescent="0.2">
      <c r="A59" s="31" t="s">
        <v>65</v>
      </c>
      <c r="E59" s="32" t="s">
        <v>1031</v>
      </c>
    </row>
    <row r="60" spans="1:18" ht="63.75" x14ac:dyDescent="0.2">
      <c r="A60" t="s">
        <v>67</v>
      </c>
      <c r="E60" s="30" t="s">
        <v>603</v>
      </c>
    </row>
    <row r="61" spans="1:18" ht="12.75" customHeight="1" x14ac:dyDescent="0.2">
      <c r="A61" s="5" t="s">
        <v>56</v>
      </c>
      <c r="B61" s="5"/>
      <c r="C61" s="33" t="s">
        <v>584</v>
      </c>
      <c r="D61" s="5"/>
      <c r="E61" s="22" t="s">
        <v>585</v>
      </c>
      <c r="F61" s="5"/>
      <c r="G61" s="5"/>
      <c r="H61" s="5"/>
      <c r="I61" s="34">
        <f>0+Q61</f>
        <v>0</v>
      </c>
      <c r="O61">
        <f>0+R61</f>
        <v>0</v>
      </c>
      <c r="Q61">
        <f>0+I62</f>
        <v>0</v>
      </c>
      <c r="R61">
        <f>0+O62</f>
        <v>0</v>
      </c>
    </row>
    <row r="62" spans="1:18" ht="25.5" x14ac:dyDescent="0.2">
      <c r="A62" s="19" t="s">
        <v>59</v>
      </c>
      <c r="B62" s="24" t="s">
        <v>106</v>
      </c>
      <c r="C62" s="24" t="s">
        <v>1035</v>
      </c>
      <c r="D62" s="19" t="s">
        <v>61</v>
      </c>
      <c r="E62" s="25" t="s">
        <v>1036</v>
      </c>
      <c r="F62" s="26" t="s">
        <v>84</v>
      </c>
      <c r="G62" s="27">
        <v>15</v>
      </c>
      <c r="H62" s="28">
        <v>0</v>
      </c>
      <c r="I62" s="28">
        <f>ROUND(ROUND(H62,2)*ROUND(G62,3),2)</f>
        <v>0</v>
      </c>
      <c r="O62">
        <f>(I62*21)/100</f>
        <v>0</v>
      </c>
      <c r="P62" t="s">
        <v>33</v>
      </c>
    </row>
    <row r="63" spans="1:18" x14ac:dyDescent="0.2">
      <c r="A63" s="29" t="s">
        <v>64</v>
      </c>
      <c r="E63" s="30" t="s">
        <v>61</v>
      </c>
    </row>
    <row r="64" spans="1:18" x14ac:dyDescent="0.2">
      <c r="A64" s="31" t="s">
        <v>65</v>
      </c>
      <c r="E64" s="32" t="s">
        <v>1037</v>
      </c>
    </row>
    <row r="65" spans="1:18" ht="25.5" x14ac:dyDescent="0.2">
      <c r="A65" t="s">
        <v>67</v>
      </c>
      <c r="E65" s="30" t="s">
        <v>595</v>
      </c>
    </row>
    <row r="66" spans="1:18" ht="12.75" customHeight="1" x14ac:dyDescent="0.2">
      <c r="A66" s="5" t="s">
        <v>56</v>
      </c>
      <c r="B66" s="5"/>
      <c r="C66" s="33" t="s">
        <v>599</v>
      </c>
      <c r="D66" s="5"/>
      <c r="E66" s="22" t="s">
        <v>600</v>
      </c>
      <c r="F66" s="5"/>
      <c r="G66" s="5"/>
      <c r="H66" s="5"/>
      <c r="I66" s="34">
        <f>0+Q66</f>
        <v>0</v>
      </c>
      <c r="O66">
        <f>0+R66</f>
        <v>0</v>
      </c>
      <c r="Q66">
        <f>0+I67+I71</f>
        <v>0</v>
      </c>
      <c r="R66">
        <f>0+O67+O71</f>
        <v>0</v>
      </c>
    </row>
    <row r="67" spans="1:18" ht="25.5" x14ac:dyDescent="0.2">
      <c r="A67" s="19" t="s">
        <v>59</v>
      </c>
      <c r="B67" s="24" t="s">
        <v>110</v>
      </c>
      <c r="C67" s="24" t="s">
        <v>119</v>
      </c>
      <c r="D67" s="19" t="s">
        <v>61</v>
      </c>
      <c r="E67" s="25" t="s">
        <v>120</v>
      </c>
      <c r="F67" s="26" t="s">
        <v>104</v>
      </c>
      <c r="G67" s="27">
        <v>10</v>
      </c>
      <c r="H67" s="28">
        <v>0</v>
      </c>
      <c r="I67" s="28">
        <f>ROUND(ROUND(H67,2)*ROUND(G67,3),2)</f>
        <v>0</v>
      </c>
      <c r="O67">
        <f>(I67*21)/100</f>
        <v>0</v>
      </c>
      <c r="P67" t="s">
        <v>33</v>
      </c>
    </row>
    <row r="68" spans="1:18" x14ac:dyDescent="0.2">
      <c r="A68" s="29" t="s">
        <v>64</v>
      </c>
      <c r="E68" s="30" t="s">
        <v>61</v>
      </c>
    </row>
    <row r="69" spans="1:18" x14ac:dyDescent="0.2">
      <c r="A69" s="31" t="s">
        <v>65</v>
      </c>
      <c r="E69" s="32" t="s">
        <v>1038</v>
      </c>
    </row>
    <row r="70" spans="1:18" ht="51" x14ac:dyDescent="0.2">
      <c r="A70" t="s">
        <v>67</v>
      </c>
      <c r="E70" s="30" t="s">
        <v>592</v>
      </c>
    </row>
    <row r="71" spans="1:18" x14ac:dyDescent="0.2">
      <c r="A71" s="19" t="s">
        <v>59</v>
      </c>
      <c r="B71" s="24" t="s">
        <v>114</v>
      </c>
      <c r="C71" s="24" t="s">
        <v>601</v>
      </c>
      <c r="D71" s="19" t="s">
        <v>61</v>
      </c>
      <c r="E71" s="25" t="s">
        <v>602</v>
      </c>
      <c r="F71" s="26" t="s">
        <v>84</v>
      </c>
      <c r="G71" s="27">
        <v>15</v>
      </c>
      <c r="H71" s="28">
        <v>0</v>
      </c>
      <c r="I71" s="28">
        <f>ROUND(ROUND(H71,2)*ROUND(G71,3),2)</f>
        <v>0</v>
      </c>
      <c r="O71">
        <f>(I71*21)/100</f>
        <v>0</v>
      </c>
      <c r="P71" t="s">
        <v>33</v>
      </c>
    </row>
    <row r="72" spans="1:18" x14ac:dyDescent="0.2">
      <c r="A72" s="29" t="s">
        <v>64</v>
      </c>
      <c r="E72" s="30" t="s">
        <v>61</v>
      </c>
    </row>
    <row r="73" spans="1:18" x14ac:dyDescent="0.2">
      <c r="A73" s="31" t="s">
        <v>65</v>
      </c>
      <c r="E73" s="32" t="s">
        <v>1037</v>
      </c>
    </row>
    <row r="74" spans="1:18" ht="63.75" x14ac:dyDescent="0.2">
      <c r="A74" t="s">
        <v>67</v>
      </c>
      <c r="E74" s="30" t="s">
        <v>603</v>
      </c>
    </row>
    <row r="75" spans="1:18" ht="12.75" customHeight="1" x14ac:dyDescent="0.2">
      <c r="A75" s="5" t="s">
        <v>56</v>
      </c>
      <c r="B75" s="5"/>
      <c r="C75" s="33" t="s">
        <v>621</v>
      </c>
      <c r="D75" s="5"/>
      <c r="E75" s="22" t="s">
        <v>622</v>
      </c>
      <c r="F75" s="5"/>
      <c r="G75" s="5"/>
      <c r="H75" s="5"/>
      <c r="I75" s="34">
        <f>0+Q75</f>
        <v>0</v>
      </c>
      <c r="O75">
        <f>0+R75</f>
        <v>0</v>
      </c>
      <c r="Q75">
        <f>0+I76+I80+I84+I88</f>
        <v>0</v>
      </c>
      <c r="R75">
        <f>0+O76+O80+O84+O88</f>
        <v>0</v>
      </c>
    </row>
    <row r="76" spans="1:18" ht="38.25" x14ac:dyDescent="0.2">
      <c r="A76" s="19" t="s">
        <v>59</v>
      </c>
      <c r="B76" s="24" t="s">
        <v>118</v>
      </c>
      <c r="C76" s="24" t="s">
        <v>1039</v>
      </c>
      <c r="D76" s="19" t="s">
        <v>61</v>
      </c>
      <c r="E76" s="25" t="s">
        <v>1040</v>
      </c>
      <c r="F76" s="26" t="s">
        <v>104</v>
      </c>
      <c r="G76" s="27">
        <v>3</v>
      </c>
      <c r="H76" s="28">
        <v>0</v>
      </c>
      <c r="I76" s="28">
        <f>ROUND(ROUND(H76,2)*ROUND(G76,3),2)</f>
        <v>0</v>
      </c>
      <c r="O76">
        <f>(I76*21)/100</f>
        <v>0</v>
      </c>
      <c r="P76" t="s">
        <v>33</v>
      </c>
    </row>
    <row r="77" spans="1:18" x14ac:dyDescent="0.2">
      <c r="A77" s="29" t="s">
        <v>64</v>
      </c>
      <c r="E77" s="30" t="s">
        <v>61</v>
      </c>
    </row>
    <row r="78" spans="1:18" x14ac:dyDescent="0.2">
      <c r="A78" s="31" t="s">
        <v>65</v>
      </c>
      <c r="E78" s="32" t="s">
        <v>1041</v>
      </c>
    </row>
    <row r="79" spans="1:18" ht="38.25" x14ac:dyDescent="0.2">
      <c r="A79" t="s">
        <v>67</v>
      </c>
      <c r="E79" s="30" t="s">
        <v>637</v>
      </c>
    </row>
    <row r="80" spans="1:18" x14ac:dyDescent="0.2">
      <c r="A80" s="19" t="s">
        <v>59</v>
      </c>
      <c r="B80" s="24" t="s">
        <v>125</v>
      </c>
      <c r="C80" s="24" t="s">
        <v>1042</v>
      </c>
      <c r="D80" s="19" t="s">
        <v>61</v>
      </c>
      <c r="E80" s="25" t="s">
        <v>1043</v>
      </c>
      <c r="F80" s="26" t="s">
        <v>84</v>
      </c>
      <c r="G80" s="27">
        <v>120</v>
      </c>
      <c r="H80" s="28">
        <v>0</v>
      </c>
      <c r="I80" s="28">
        <f>ROUND(ROUND(H80,2)*ROUND(G80,3),2)</f>
        <v>0</v>
      </c>
      <c r="O80">
        <f>(I80*21)/100</f>
        <v>0</v>
      </c>
      <c r="P80" t="s">
        <v>33</v>
      </c>
    </row>
    <row r="81" spans="1:18" x14ac:dyDescent="0.2">
      <c r="A81" s="29" t="s">
        <v>64</v>
      </c>
      <c r="E81" s="30" t="s">
        <v>61</v>
      </c>
    </row>
    <row r="82" spans="1:18" x14ac:dyDescent="0.2">
      <c r="A82" s="31" t="s">
        <v>65</v>
      </c>
      <c r="E82" s="32" t="s">
        <v>1044</v>
      </c>
    </row>
    <row r="83" spans="1:18" ht="38.25" x14ac:dyDescent="0.2">
      <c r="A83" t="s">
        <v>67</v>
      </c>
      <c r="E83" s="30" t="s">
        <v>634</v>
      </c>
    </row>
    <row r="84" spans="1:18" ht="25.5" x14ac:dyDescent="0.2">
      <c r="A84" s="19" t="s">
        <v>59</v>
      </c>
      <c r="B84" s="24" t="s">
        <v>129</v>
      </c>
      <c r="C84" s="24" t="s">
        <v>629</v>
      </c>
      <c r="D84" s="19" t="s">
        <v>61</v>
      </c>
      <c r="E84" s="25" t="s">
        <v>630</v>
      </c>
      <c r="F84" s="26" t="s">
        <v>104</v>
      </c>
      <c r="G84" s="27">
        <v>6</v>
      </c>
      <c r="H84" s="28">
        <v>0</v>
      </c>
      <c r="I84" s="28">
        <f>ROUND(ROUND(H84,2)*ROUND(G84,3),2)</f>
        <v>0</v>
      </c>
      <c r="O84">
        <f>(I84*21)/100</f>
        <v>0</v>
      </c>
      <c r="P84" t="s">
        <v>33</v>
      </c>
    </row>
    <row r="85" spans="1:18" x14ac:dyDescent="0.2">
      <c r="A85" s="29" t="s">
        <v>64</v>
      </c>
      <c r="E85" s="30" t="s">
        <v>61</v>
      </c>
    </row>
    <row r="86" spans="1:18" x14ac:dyDescent="0.2">
      <c r="A86" s="31" t="s">
        <v>65</v>
      </c>
      <c r="E86" s="32" t="s">
        <v>1045</v>
      </c>
    </row>
    <row r="87" spans="1:18" ht="38.25" x14ac:dyDescent="0.2">
      <c r="A87" t="s">
        <v>67</v>
      </c>
      <c r="E87" s="30" t="s">
        <v>631</v>
      </c>
    </row>
    <row r="88" spans="1:18" x14ac:dyDescent="0.2">
      <c r="A88" s="19" t="s">
        <v>59</v>
      </c>
      <c r="B88" s="24" t="s">
        <v>133</v>
      </c>
      <c r="C88" s="24" t="s">
        <v>987</v>
      </c>
      <c r="D88" s="19" t="s">
        <v>61</v>
      </c>
      <c r="E88" s="25" t="s">
        <v>988</v>
      </c>
      <c r="F88" s="26" t="s">
        <v>84</v>
      </c>
      <c r="G88" s="27">
        <v>30</v>
      </c>
      <c r="H88" s="28">
        <v>0</v>
      </c>
      <c r="I88" s="28">
        <f>ROUND(ROUND(H88,2)*ROUND(G88,3),2)</f>
        <v>0</v>
      </c>
      <c r="O88">
        <f>(I88*21)/100</f>
        <v>0</v>
      </c>
      <c r="P88" t="s">
        <v>33</v>
      </c>
    </row>
    <row r="89" spans="1:18" x14ac:dyDescent="0.2">
      <c r="A89" s="29" t="s">
        <v>64</v>
      </c>
      <c r="E89" s="30" t="s">
        <v>61</v>
      </c>
    </row>
    <row r="90" spans="1:18" x14ac:dyDescent="0.2">
      <c r="A90" s="31" t="s">
        <v>65</v>
      </c>
      <c r="E90" s="32" t="s">
        <v>1046</v>
      </c>
    </row>
    <row r="91" spans="1:18" ht="25.5" x14ac:dyDescent="0.2">
      <c r="A91" t="s">
        <v>67</v>
      </c>
      <c r="E91" s="30" t="s">
        <v>989</v>
      </c>
    </row>
    <row r="92" spans="1:18" ht="12.75" customHeight="1" x14ac:dyDescent="0.2">
      <c r="A92" s="5" t="s">
        <v>56</v>
      </c>
      <c r="B92" s="5"/>
      <c r="C92" s="33" t="s">
        <v>478</v>
      </c>
      <c r="D92" s="5"/>
      <c r="E92" s="22" t="s">
        <v>670</v>
      </c>
      <c r="F92" s="5"/>
      <c r="G92" s="5"/>
      <c r="H92" s="5"/>
      <c r="I92" s="34">
        <f>0+Q92</f>
        <v>0</v>
      </c>
      <c r="O92">
        <f>0+R92</f>
        <v>0</v>
      </c>
      <c r="Q92">
        <f>0+I93+I97+I101+I105+I109+I113+I117+I121</f>
        <v>0</v>
      </c>
      <c r="R92">
        <f>0+O93+O97+O101+O105+O109+O113+O117+O121</f>
        <v>0</v>
      </c>
    </row>
    <row r="93" spans="1:18" ht="25.5" x14ac:dyDescent="0.2">
      <c r="A93" s="19" t="s">
        <v>59</v>
      </c>
      <c r="B93" s="24" t="s">
        <v>137</v>
      </c>
      <c r="C93" s="24" t="s">
        <v>1019</v>
      </c>
      <c r="D93" s="19" t="s">
        <v>61</v>
      </c>
      <c r="E93" s="25" t="s">
        <v>1020</v>
      </c>
      <c r="F93" s="26" t="s">
        <v>104</v>
      </c>
      <c r="G93" s="27">
        <v>1</v>
      </c>
      <c r="H93" s="28">
        <v>0</v>
      </c>
      <c r="I93" s="28">
        <f>ROUND(ROUND(H93,2)*ROUND(G93,3),2)</f>
        <v>0</v>
      </c>
      <c r="O93">
        <f>(I93*21)/100</f>
        <v>0</v>
      </c>
      <c r="P93" t="s">
        <v>33</v>
      </c>
    </row>
    <row r="94" spans="1:18" x14ac:dyDescent="0.2">
      <c r="A94" s="29" t="s">
        <v>64</v>
      </c>
      <c r="E94" s="30" t="s">
        <v>61</v>
      </c>
    </row>
    <row r="95" spans="1:18" x14ac:dyDescent="0.2">
      <c r="A95" s="31" t="s">
        <v>65</v>
      </c>
      <c r="E95" s="32" t="s">
        <v>532</v>
      </c>
    </row>
    <row r="96" spans="1:18" ht="63.75" x14ac:dyDescent="0.2">
      <c r="A96" t="s">
        <v>67</v>
      </c>
      <c r="E96" s="30" t="s">
        <v>700</v>
      </c>
    </row>
    <row r="97" spans="1:16" ht="25.5" x14ac:dyDescent="0.2">
      <c r="A97" s="19" t="s">
        <v>59</v>
      </c>
      <c r="B97" s="24" t="s">
        <v>141</v>
      </c>
      <c r="C97" s="24" t="s">
        <v>674</v>
      </c>
      <c r="D97" s="19" t="s">
        <v>61</v>
      </c>
      <c r="E97" s="25" t="s">
        <v>675</v>
      </c>
      <c r="F97" s="26" t="s">
        <v>104</v>
      </c>
      <c r="G97" s="27">
        <v>1</v>
      </c>
      <c r="H97" s="28">
        <v>0</v>
      </c>
      <c r="I97" s="28">
        <f>ROUND(ROUND(H97,2)*ROUND(G97,3),2)</f>
        <v>0</v>
      </c>
      <c r="O97">
        <f>(I97*21)/100</f>
        <v>0</v>
      </c>
      <c r="P97" t="s">
        <v>33</v>
      </c>
    </row>
    <row r="98" spans="1:16" x14ac:dyDescent="0.2">
      <c r="A98" s="29" t="s">
        <v>64</v>
      </c>
      <c r="E98" s="30" t="s">
        <v>61</v>
      </c>
    </row>
    <row r="99" spans="1:16" x14ac:dyDescent="0.2">
      <c r="A99" s="31" t="s">
        <v>65</v>
      </c>
      <c r="E99" s="32" t="s">
        <v>992</v>
      </c>
    </row>
    <row r="100" spans="1:16" ht="38.25" x14ac:dyDescent="0.2">
      <c r="A100" t="s">
        <v>67</v>
      </c>
      <c r="E100" s="30" t="s">
        <v>676</v>
      </c>
    </row>
    <row r="101" spans="1:16" x14ac:dyDescent="0.2">
      <c r="A101" s="19" t="s">
        <v>59</v>
      </c>
      <c r="B101" s="24" t="s">
        <v>145</v>
      </c>
      <c r="C101" s="24" t="s">
        <v>685</v>
      </c>
      <c r="D101" s="19" t="s">
        <v>61</v>
      </c>
      <c r="E101" s="25" t="s">
        <v>686</v>
      </c>
      <c r="F101" s="26" t="s">
        <v>482</v>
      </c>
      <c r="G101" s="27">
        <v>24</v>
      </c>
      <c r="H101" s="28">
        <v>0</v>
      </c>
      <c r="I101" s="28">
        <f>ROUND(ROUND(H101,2)*ROUND(G101,3),2)</f>
        <v>0</v>
      </c>
      <c r="O101">
        <f>(I101*21)/100</f>
        <v>0</v>
      </c>
      <c r="P101" t="s">
        <v>33</v>
      </c>
    </row>
    <row r="102" spans="1:16" x14ac:dyDescent="0.2">
      <c r="A102" s="29" t="s">
        <v>64</v>
      </c>
      <c r="E102" s="30" t="s">
        <v>61</v>
      </c>
    </row>
    <row r="103" spans="1:16" x14ac:dyDescent="0.2">
      <c r="A103" s="31" t="s">
        <v>65</v>
      </c>
      <c r="E103" s="32" t="s">
        <v>532</v>
      </c>
    </row>
    <row r="104" spans="1:16" ht="51" x14ac:dyDescent="0.2">
      <c r="A104" t="s">
        <v>67</v>
      </c>
      <c r="E104" s="30" t="s">
        <v>687</v>
      </c>
    </row>
    <row r="105" spans="1:16" x14ac:dyDescent="0.2">
      <c r="A105" s="19" t="s">
        <v>59</v>
      </c>
      <c r="B105" s="24" t="s">
        <v>149</v>
      </c>
      <c r="C105" s="24" t="s">
        <v>909</v>
      </c>
      <c r="D105" s="19" t="s">
        <v>61</v>
      </c>
      <c r="E105" s="25" t="s">
        <v>910</v>
      </c>
      <c r="F105" s="26" t="s">
        <v>482</v>
      </c>
      <c r="G105" s="27">
        <v>24</v>
      </c>
      <c r="H105" s="28">
        <v>0</v>
      </c>
      <c r="I105" s="28">
        <f>ROUND(ROUND(H105,2)*ROUND(G105,3),2)</f>
        <v>0</v>
      </c>
      <c r="O105">
        <f>(I105*21)/100</f>
        <v>0</v>
      </c>
      <c r="P105" t="s">
        <v>33</v>
      </c>
    </row>
    <row r="106" spans="1:16" x14ac:dyDescent="0.2">
      <c r="A106" s="29" t="s">
        <v>64</v>
      </c>
      <c r="E106" s="30" t="s">
        <v>61</v>
      </c>
    </row>
    <row r="107" spans="1:16" x14ac:dyDescent="0.2">
      <c r="A107" s="31" t="s">
        <v>65</v>
      </c>
      <c r="E107" s="32" t="s">
        <v>532</v>
      </c>
    </row>
    <row r="108" spans="1:16" ht="51" x14ac:dyDescent="0.2">
      <c r="A108" t="s">
        <v>67</v>
      </c>
      <c r="E108" s="30" t="s">
        <v>911</v>
      </c>
    </row>
    <row r="109" spans="1:16" x14ac:dyDescent="0.2">
      <c r="A109" s="19" t="s">
        <v>59</v>
      </c>
      <c r="B109" s="24" t="s">
        <v>152</v>
      </c>
      <c r="C109" s="24" t="s">
        <v>688</v>
      </c>
      <c r="D109" s="19" t="s">
        <v>61</v>
      </c>
      <c r="E109" s="25" t="s">
        <v>689</v>
      </c>
      <c r="F109" s="26" t="s">
        <v>482</v>
      </c>
      <c r="G109" s="27">
        <v>8</v>
      </c>
      <c r="H109" s="28">
        <v>0</v>
      </c>
      <c r="I109" s="28">
        <f>ROUND(ROUND(H109,2)*ROUND(G109,3),2)</f>
        <v>0</v>
      </c>
      <c r="O109">
        <f>(I109*21)/100</f>
        <v>0</v>
      </c>
      <c r="P109" t="s">
        <v>33</v>
      </c>
    </row>
    <row r="110" spans="1:16" x14ac:dyDescent="0.2">
      <c r="A110" s="29" t="s">
        <v>64</v>
      </c>
      <c r="E110" s="30" t="s">
        <v>61</v>
      </c>
    </row>
    <row r="111" spans="1:16" x14ac:dyDescent="0.2">
      <c r="A111" s="31" t="s">
        <v>65</v>
      </c>
      <c r="E111" s="32" t="s">
        <v>532</v>
      </c>
    </row>
    <row r="112" spans="1:16" ht="38.25" x14ac:dyDescent="0.2">
      <c r="A112" t="s">
        <v>67</v>
      </c>
      <c r="E112" s="30" t="s">
        <v>690</v>
      </c>
    </row>
    <row r="113" spans="1:16" x14ac:dyDescent="0.2">
      <c r="A113" s="19" t="s">
        <v>59</v>
      </c>
      <c r="B113" s="24" t="s">
        <v>156</v>
      </c>
      <c r="C113" s="24" t="s">
        <v>480</v>
      </c>
      <c r="D113" s="19" t="s">
        <v>61</v>
      </c>
      <c r="E113" s="25" t="s">
        <v>481</v>
      </c>
      <c r="F113" s="26" t="s">
        <v>482</v>
      </c>
      <c r="G113" s="27">
        <v>8</v>
      </c>
      <c r="H113" s="28">
        <v>0</v>
      </c>
      <c r="I113" s="28">
        <f>ROUND(ROUND(H113,2)*ROUND(G113,3),2)</f>
        <v>0</v>
      </c>
      <c r="O113">
        <f>(I113*21)/100</f>
        <v>0</v>
      </c>
      <c r="P113" t="s">
        <v>33</v>
      </c>
    </row>
    <row r="114" spans="1:16" x14ac:dyDescent="0.2">
      <c r="A114" s="29" t="s">
        <v>64</v>
      </c>
      <c r="E114" s="30" t="s">
        <v>61</v>
      </c>
    </row>
    <row r="115" spans="1:16" x14ac:dyDescent="0.2">
      <c r="A115" s="31" t="s">
        <v>65</v>
      </c>
      <c r="E115" s="32" t="s">
        <v>532</v>
      </c>
    </row>
    <row r="116" spans="1:16" ht="38.25" x14ac:dyDescent="0.2">
      <c r="A116" t="s">
        <v>67</v>
      </c>
      <c r="E116" s="30" t="s">
        <v>691</v>
      </c>
    </row>
    <row r="117" spans="1:16" x14ac:dyDescent="0.2">
      <c r="A117" s="19" t="s">
        <v>59</v>
      </c>
      <c r="B117" s="24" t="s">
        <v>161</v>
      </c>
      <c r="C117" s="24" t="s">
        <v>692</v>
      </c>
      <c r="D117" s="19" t="s">
        <v>61</v>
      </c>
      <c r="E117" s="25" t="s">
        <v>693</v>
      </c>
      <c r="F117" s="26" t="s">
        <v>482</v>
      </c>
      <c r="G117" s="27">
        <v>8</v>
      </c>
      <c r="H117" s="28">
        <v>0</v>
      </c>
      <c r="I117" s="28">
        <f>ROUND(ROUND(H117,2)*ROUND(G117,3),2)</f>
        <v>0</v>
      </c>
      <c r="O117">
        <f>(I117*21)/100</f>
        <v>0</v>
      </c>
      <c r="P117" t="s">
        <v>33</v>
      </c>
    </row>
    <row r="118" spans="1:16" x14ac:dyDescent="0.2">
      <c r="A118" s="29" t="s">
        <v>64</v>
      </c>
      <c r="E118" s="30" t="s">
        <v>61</v>
      </c>
    </row>
    <row r="119" spans="1:16" x14ac:dyDescent="0.2">
      <c r="A119" s="31" t="s">
        <v>65</v>
      </c>
      <c r="E119" s="32" t="s">
        <v>532</v>
      </c>
    </row>
    <row r="120" spans="1:16" ht="38.25" x14ac:dyDescent="0.2">
      <c r="A120" t="s">
        <v>67</v>
      </c>
      <c r="E120" s="30" t="s">
        <v>694</v>
      </c>
    </row>
    <row r="121" spans="1:16" x14ac:dyDescent="0.2">
      <c r="A121" s="19" t="s">
        <v>59</v>
      </c>
      <c r="B121" s="24" t="s">
        <v>165</v>
      </c>
      <c r="C121" s="24" t="s">
        <v>912</v>
      </c>
      <c r="D121" s="19" t="s">
        <v>61</v>
      </c>
      <c r="E121" s="25" t="s">
        <v>913</v>
      </c>
      <c r="F121" s="26" t="s">
        <v>482</v>
      </c>
      <c r="G121" s="27">
        <v>8</v>
      </c>
      <c r="H121" s="28">
        <v>0</v>
      </c>
      <c r="I121" s="28">
        <f>ROUND(ROUND(H121,2)*ROUND(G121,3),2)</f>
        <v>0</v>
      </c>
      <c r="O121">
        <f>(I121*21)/100</f>
        <v>0</v>
      </c>
      <c r="P121" t="s">
        <v>33</v>
      </c>
    </row>
    <row r="122" spans="1:16" x14ac:dyDescent="0.2">
      <c r="A122" s="29" t="s">
        <v>64</v>
      </c>
      <c r="E122" s="30" t="s">
        <v>61</v>
      </c>
    </row>
    <row r="123" spans="1:16" x14ac:dyDescent="0.2">
      <c r="A123" s="31" t="s">
        <v>65</v>
      </c>
      <c r="E123" s="32" t="s">
        <v>532</v>
      </c>
    </row>
    <row r="124" spans="1:16" ht="38.25" x14ac:dyDescent="0.2">
      <c r="A124" t="s">
        <v>67</v>
      </c>
      <c r="E124" s="30" t="s">
        <v>914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7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0+O11+O16+O29+O42+O47+O56+O61+O70+O87+O96+O149+O170+O223</f>
        <v>0</v>
      </c>
      <c r="P2" t="s">
        <v>32</v>
      </c>
    </row>
    <row r="3" spans="1:18" ht="15" customHeight="1" x14ac:dyDescent="0.25">
      <c r="A3" t="s">
        <v>12</v>
      </c>
      <c r="B3" s="10" t="s">
        <v>14</v>
      </c>
      <c r="C3" s="40" t="s">
        <v>15</v>
      </c>
      <c r="D3" s="36"/>
      <c r="E3" s="11" t="s">
        <v>16</v>
      </c>
      <c r="F3" s="1"/>
      <c r="G3" s="8"/>
      <c r="H3" s="7" t="s">
        <v>1049</v>
      </c>
      <c r="I3" s="35">
        <f>0+I11+I16+I29+I42+I47+I56+I61+I70+I87+I96+I149+I170+I223</f>
        <v>0</v>
      </c>
      <c r="O3" t="s">
        <v>29</v>
      </c>
      <c r="P3" t="s">
        <v>33</v>
      </c>
    </row>
    <row r="4" spans="1:18" ht="15" customHeight="1" x14ac:dyDescent="0.25">
      <c r="A4" t="s">
        <v>17</v>
      </c>
      <c r="B4" s="10" t="s">
        <v>18</v>
      </c>
      <c r="C4" s="40" t="s">
        <v>729</v>
      </c>
      <c r="D4" s="36"/>
      <c r="E4" s="11" t="s">
        <v>730</v>
      </c>
      <c r="F4" s="1"/>
      <c r="G4" s="1"/>
      <c r="H4" s="9"/>
      <c r="I4" s="9"/>
      <c r="O4" t="s">
        <v>30</v>
      </c>
      <c r="P4" t="s">
        <v>33</v>
      </c>
    </row>
    <row r="5" spans="1:18" ht="12.75" customHeight="1" x14ac:dyDescent="0.25">
      <c r="A5" t="s">
        <v>21</v>
      </c>
      <c r="B5" s="10" t="s">
        <v>18</v>
      </c>
      <c r="C5" s="40" t="s">
        <v>731</v>
      </c>
      <c r="D5" s="36"/>
      <c r="E5" s="11" t="s">
        <v>732</v>
      </c>
      <c r="F5" s="1"/>
      <c r="G5" s="1"/>
      <c r="H5" s="1"/>
      <c r="I5" s="1"/>
      <c r="O5" t="s">
        <v>31</v>
      </c>
      <c r="P5" t="s">
        <v>33</v>
      </c>
    </row>
    <row r="6" spans="1:18" ht="12.75" customHeight="1" x14ac:dyDescent="0.25">
      <c r="A6" t="s">
        <v>24</v>
      </c>
      <c r="B6" s="10" t="s">
        <v>18</v>
      </c>
      <c r="C6" s="40" t="s">
        <v>1047</v>
      </c>
      <c r="D6" s="36"/>
      <c r="E6" s="11" t="s">
        <v>1048</v>
      </c>
      <c r="F6" s="1"/>
      <c r="G6" s="1"/>
      <c r="H6" s="1"/>
      <c r="I6" s="1"/>
    </row>
    <row r="7" spans="1:18" ht="12.75" customHeight="1" x14ac:dyDescent="0.25">
      <c r="A7" t="s">
        <v>27</v>
      </c>
      <c r="B7" s="13" t="s">
        <v>28</v>
      </c>
      <c r="C7" s="41" t="s">
        <v>1049</v>
      </c>
      <c r="D7" s="42"/>
      <c r="E7" s="14" t="s">
        <v>1050</v>
      </c>
      <c r="F7" s="5"/>
      <c r="G7" s="5"/>
      <c r="H7" s="5"/>
      <c r="I7" s="5"/>
    </row>
    <row r="8" spans="1:18" ht="12.75" customHeight="1" x14ac:dyDescent="0.2">
      <c r="A8" s="39" t="s">
        <v>36</v>
      </c>
      <c r="B8" s="39" t="s">
        <v>38</v>
      </c>
      <c r="C8" s="39" t="s">
        <v>40</v>
      </c>
      <c r="D8" s="39" t="s">
        <v>41</v>
      </c>
      <c r="E8" s="39" t="s">
        <v>42</v>
      </c>
      <c r="F8" s="39" t="s">
        <v>44</v>
      </c>
      <c r="G8" s="39" t="s">
        <v>46</v>
      </c>
      <c r="H8" s="39" t="s">
        <v>48</v>
      </c>
      <c r="I8" s="39"/>
    </row>
    <row r="9" spans="1:18" ht="12.75" customHeight="1" x14ac:dyDescent="0.2">
      <c r="A9" s="39"/>
      <c r="B9" s="39"/>
      <c r="C9" s="39"/>
      <c r="D9" s="39"/>
      <c r="E9" s="39"/>
      <c r="F9" s="39"/>
      <c r="G9" s="39"/>
      <c r="H9" s="12" t="s">
        <v>49</v>
      </c>
      <c r="I9" s="12" t="s">
        <v>51</v>
      </c>
    </row>
    <row r="10" spans="1:18" ht="12.75" customHeight="1" x14ac:dyDescent="0.2">
      <c r="A10" s="12" t="s">
        <v>37</v>
      </c>
      <c r="B10" s="12" t="s">
        <v>39</v>
      </c>
      <c r="C10" s="12" t="s">
        <v>33</v>
      </c>
      <c r="D10" s="12" t="s">
        <v>32</v>
      </c>
      <c r="E10" s="12" t="s">
        <v>43</v>
      </c>
      <c r="F10" s="12" t="s">
        <v>45</v>
      </c>
      <c r="G10" s="12" t="s">
        <v>47</v>
      </c>
      <c r="H10" s="12" t="s">
        <v>50</v>
      </c>
      <c r="I10" s="12" t="s">
        <v>52</v>
      </c>
    </row>
    <row r="11" spans="1:18" ht="12.75" customHeight="1" x14ac:dyDescent="0.2">
      <c r="A11" s="20" t="s">
        <v>56</v>
      </c>
      <c r="B11" s="20"/>
      <c r="C11" s="21" t="s">
        <v>740</v>
      </c>
      <c r="D11" s="20"/>
      <c r="E11" s="22" t="s">
        <v>741</v>
      </c>
      <c r="F11" s="20"/>
      <c r="G11" s="20"/>
      <c r="H11" s="20"/>
      <c r="I11" s="23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9" t="s">
        <v>59</v>
      </c>
      <c r="B12" s="24" t="s">
        <v>39</v>
      </c>
      <c r="C12" s="24" t="s">
        <v>742</v>
      </c>
      <c r="D12" s="19" t="s">
        <v>61</v>
      </c>
      <c r="E12" s="25" t="s">
        <v>743</v>
      </c>
      <c r="F12" s="26" t="s">
        <v>73</v>
      </c>
      <c r="G12" s="27">
        <v>50</v>
      </c>
      <c r="H12" s="28">
        <v>0</v>
      </c>
      <c r="I12" s="28">
        <f>ROUND(ROUND(H12,2)*ROUND(G12,3),2)</f>
        <v>0</v>
      </c>
      <c r="O12">
        <f>(I12*21)/100</f>
        <v>0</v>
      </c>
      <c r="P12" t="s">
        <v>33</v>
      </c>
    </row>
    <row r="13" spans="1:18" x14ac:dyDescent="0.2">
      <c r="A13" s="29" t="s">
        <v>64</v>
      </c>
      <c r="E13" s="30" t="s">
        <v>61</v>
      </c>
    </row>
    <row r="14" spans="1:18" x14ac:dyDescent="0.2">
      <c r="A14" s="31" t="s">
        <v>65</v>
      </c>
      <c r="E14" s="32" t="s">
        <v>744</v>
      </c>
    </row>
    <row r="15" spans="1:18" ht="25.5" x14ac:dyDescent="0.2">
      <c r="A15" t="s">
        <v>67</v>
      </c>
      <c r="E15" s="30" t="s">
        <v>745</v>
      </c>
    </row>
    <row r="16" spans="1:18" ht="12.75" customHeight="1" x14ac:dyDescent="0.2">
      <c r="A16" s="5" t="s">
        <v>56</v>
      </c>
      <c r="B16" s="5"/>
      <c r="C16" s="33" t="s">
        <v>528</v>
      </c>
      <c r="D16" s="5"/>
      <c r="E16" s="22" t="s">
        <v>529</v>
      </c>
      <c r="F16" s="5"/>
      <c r="G16" s="5"/>
      <c r="H16" s="5"/>
      <c r="I16" s="34">
        <f>0+Q16</f>
        <v>0</v>
      </c>
      <c r="O16">
        <f>0+R16</f>
        <v>0</v>
      </c>
      <c r="Q16">
        <f>0+I17+I21+I25</f>
        <v>0</v>
      </c>
      <c r="R16">
        <f>0+O17+O21+O25</f>
        <v>0</v>
      </c>
    </row>
    <row r="17" spans="1:18" x14ac:dyDescent="0.2">
      <c r="A17" s="19" t="s">
        <v>59</v>
      </c>
      <c r="B17" s="24" t="s">
        <v>33</v>
      </c>
      <c r="C17" s="24" t="s">
        <v>75</v>
      </c>
      <c r="D17" s="19" t="s">
        <v>61</v>
      </c>
      <c r="E17" s="25" t="s">
        <v>76</v>
      </c>
      <c r="F17" s="26" t="s">
        <v>77</v>
      </c>
      <c r="G17" s="27">
        <v>80</v>
      </c>
      <c r="H17" s="28">
        <v>0</v>
      </c>
      <c r="I17" s="28">
        <f>ROUND(ROUND(H17,2)*ROUND(G17,3),2)</f>
        <v>0</v>
      </c>
      <c r="O17">
        <f>(I17*21)/100</f>
        <v>0</v>
      </c>
      <c r="P17" t="s">
        <v>33</v>
      </c>
    </row>
    <row r="18" spans="1:18" x14ac:dyDescent="0.2">
      <c r="A18" s="29" t="s">
        <v>64</v>
      </c>
      <c r="E18" s="30" t="s">
        <v>61</v>
      </c>
    </row>
    <row r="19" spans="1:18" x14ac:dyDescent="0.2">
      <c r="A19" s="31" t="s">
        <v>65</v>
      </c>
      <c r="E19" s="32" t="s">
        <v>1053</v>
      </c>
    </row>
    <row r="20" spans="1:18" ht="229.5" x14ac:dyDescent="0.2">
      <c r="A20" t="s">
        <v>67</v>
      </c>
      <c r="E20" s="30" t="s">
        <v>533</v>
      </c>
    </row>
    <row r="21" spans="1:18" x14ac:dyDescent="0.2">
      <c r="A21" s="19" t="s">
        <v>59</v>
      </c>
      <c r="B21" s="24" t="s">
        <v>32</v>
      </c>
      <c r="C21" s="24" t="s">
        <v>80</v>
      </c>
      <c r="D21" s="19" t="s">
        <v>61</v>
      </c>
      <c r="E21" s="25" t="s">
        <v>81</v>
      </c>
      <c r="F21" s="26" t="s">
        <v>77</v>
      </c>
      <c r="G21" s="27">
        <v>80</v>
      </c>
      <c r="H21" s="28">
        <v>0</v>
      </c>
      <c r="I21" s="28">
        <f>ROUND(ROUND(H21,2)*ROUND(G21,3),2)</f>
        <v>0</v>
      </c>
      <c r="O21">
        <f>(I21*21)/100</f>
        <v>0</v>
      </c>
      <c r="P21" t="s">
        <v>33</v>
      </c>
    </row>
    <row r="22" spans="1:18" x14ac:dyDescent="0.2">
      <c r="A22" s="29" t="s">
        <v>64</v>
      </c>
      <c r="E22" s="30" t="s">
        <v>61</v>
      </c>
    </row>
    <row r="23" spans="1:18" x14ac:dyDescent="0.2">
      <c r="A23" s="31" t="s">
        <v>65</v>
      </c>
      <c r="E23" s="32" t="s">
        <v>1053</v>
      </c>
    </row>
    <row r="24" spans="1:18" ht="229.5" x14ac:dyDescent="0.2">
      <c r="A24" t="s">
        <v>67</v>
      </c>
      <c r="E24" s="30" t="s">
        <v>533</v>
      </c>
    </row>
    <row r="25" spans="1:18" x14ac:dyDescent="0.2">
      <c r="A25" s="19" t="s">
        <v>59</v>
      </c>
      <c r="B25" s="24" t="s">
        <v>43</v>
      </c>
      <c r="C25" s="24" t="s">
        <v>748</v>
      </c>
      <c r="D25" s="19" t="s">
        <v>61</v>
      </c>
      <c r="E25" s="25" t="s">
        <v>749</v>
      </c>
      <c r="F25" s="26" t="s">
        <v>77</v>
      </c>
      <c r="G25" s="27">
        <v>36</v>
      </c>
      <c r="H25" s="28">
        <v>0</v>
      </c>
      <c r="I25" s="28">
        <f>ROUND(ROUND(H25,2)*ROUND(G25,3),2)</f>
        <v>0</v>
      </c>
      <c r="O25">
        <f>(I25*21)/100</f>
        <v>0</v>
      </c>
      <c r="P25" t="s">
        <v>33</v>
      </c>
    </row>
    <row r="26" spans="1:18" x14ac:dyDescent="0.2">
      <c r="A26" s="29" t="s">
        <v>64</v>
      </c>
      <c r="E26" s="30" t="s">
        <v>61</v>
      </c>
    </row>
    <row r="27" spans="1:18" x14ac:dyDescent="0.2">
      <c r="A27" s="31" t="s">
        <v>65</v>
      </c>
      <c r="E27" s="32" t="s">
        <v>1054</v>
      </c>
    </row>
    <row r="28" spans="1:18" ht="229.5" x14ac:dyDescent="0.2">
      <c r="A28" t="s">
        <v>67</v>
      </c>
      <c r="E28" s="30" t="s">
        <v>533</v>
      </c>
    </row>
    <row r="29" spans="1:18" ht="12.75" customHeight="1" x14ac:dyDescent="0.2">
      <c r="A29" s="5" t="s">
        <v>56</v>
      </c>
      <c r="B29" s="5"/>
      <c r="C29" s="33" t="s">
        <v>114</v>
      </c>
      <c r="D29" s="5"/>
      <c r="E29" s="22" t="s">
        <v>534</v>
      </c>
      <c r="F29" s="5"/>
      <c r="G29" s="5"/>
      <c r="H29" s="5"/>
      <c r="I29" s="34">
        <f>0+Q29</f>
        <v>0</v>
      </c>
      <c r="O29">
        <f>0+R29</f>
        <v>0</v>
      </c>
      <c r="Q29">
        <f>0+I30+I34+I38</f>
        <v>0</v>
      </c>
      <c r="R29">
        <f>0+O30+O34+O38</f>
        <v>0</v>
      </c>
    </row>
    <row r="30" spans="1:18" ht="38.25" x14ac:dyDescent="0.2">
      <c r="A30" s="19" t="s">
        <v>59</v>
      </c>
      <c r="B30" s="24" t="s">
        <v>45</v>
      </c>
      <c r="C30" s="24" t="s">
        <v>410</v>
      </c>
      <c r="D30" s="19" t="s">
        <v>61</v>
      </c>
      <c r="E30" s="25" t="s">
        <v>751</v>
      </c>
      <c r="F30" s="26" t="s">
        <v>412</v>
      </c>
      <c r="G30" s="27">
        <v>2</v>
      </c>
      <c r="H30" s="28">
        <v>0</v>
      </c>
      <c r="I30" s="28">
        <f>ROUND(ROUND(H30,2)*ROUND(G30,3),2)</f>
        <v>0</v>
      </c>
      <c r="O30">
        <f>(I30*21)/100</f>
        <v>0</v>
      </c>
      <c r="P30" t="s">
        <v>33</v>
      </c>
    </row>
    <row r="31" spans="1:18" x14ac:dyDescent="0.2">
      <c r="A31" s="29" t="s">
        <v>64</v>
      </c>
      <c r="E31" s="30" t="s">
        <v>61</v>
      </c>
    </row>
    <row r="32" spans="1:18" x14ac:dyDescent="0.2">
      <c r="A32" s="31" t="s">
        <v>65</v>
      </c>
      <c r="E32" s="32" t="s">
        <v>1055</v>
      </c>
    </row>
    <row r="33" spans="1:18" ht="102" x14ac:dyDescent="0.2">
      <c r="A33" t="s">
        <v>67</v>
      </c>
      <c r="E33" s="30" t="s">
        <v>413</v>
      </c>
    </row>
    <row r="34" spans="1:18" ht="25.5" x14ac:dyDescent="0.2">
      <c r="A34" s="19" t="s">
        <v>59</v>
      </c>
      <c r="B34" s="24" t="s">
        <v>47</v>
      </c>
      <c r="C34" s="24" t="s">
        <v>755</v>
      </c>
      <c r="D34" s="19" t="s">
        <v>61</v>
      </c>
      <c r="E34" s="25" t="s">
        <v>756</v>
      </c>
      <c r="F34" s="26" t="s">
        <v>412</v>
      </c>
      <c r="G34" s="27">
        <v>0.5</v>
      </c>
      <c r="H34" s="28">
        <v>0</v>
      </c>
      <c r="I34" s="28">
        <f>ROUND(ROUND(H34,2)*ROUND(G34,3),2)</f>
        <v>0</v>
      </c>
      <c r="O34">
        <f>(I34*21)/100</f>
        <v>0</v>
      </c>
      <c r="P34" t="s">
        <v>33</v>
      </c>
    </row>
    <row r="35" spans="1:18" x14ac:dyDescent="0.2">
      <c r="A35" s="29" t="s">
        <v>64</v>
      </c>
      <c r="E35" s="30" t="s">
        <v>61</v>
      </c>
    </row>
    <row r="36" spans="1:18" x14ac:dyDescent="0.2">
      <c r="A36" s="31" t="s">
        <v>65</v>
      </c>
      <c r="E36" s="32" t="s">
        <v>1056</v>
      </c>
    </row>
    <row r="37" spans="1:18" ht="102" x14ac:dyDescent="0.2">
      <c r="A37" t="s">
        <v>67</v>
      </c>
      <c r="E37" s="30" t="s">
        <v>413</v>
      </c>
    </row>
    <row r="38" spans="1:18" ht="25.5" x14ac:dyDescent="0.2">
      <c r="A38" s="19" t="s">
        <v>59</v>
      </c>
      <c r="B38" s="24" t="s">
        <v>86</v>
      </c>
      <c r="C38" s="24" t="s">
        <v>422</v>
      </c>
      <c r="D38" s="19" t="s">
        <v>61</v>
      </c>
      <c r="E38" s="25" t="s">
        <v>758</v>
      </c>
      <c r="F38" s="26" t="s">
        <v>412</v>
      </c>
      <c r="G38" s="27">
        <v>0.05</v>
      </c>
      <c r="H38" s="28">
        <v>0</v>
      </c>
      <c r="I38" s="28">
        <f>ROUND(ROUND(H38,2)*ROUND(G38,3),2)</f>
        <v>0</v>
      </c>
      <c r="O38">
        <f>(I38*21)/100</f>
        <v>0</v>
      </c>
      <c r="P38" t="s">
        <v>33</v>
      </c>
    </row>
    <row r="39" spans="1:18" x14ac:dyDescent="0.2">
      <c r="A39" s="29" t="s">
        <v>64</v>
      </c>
      <c r="E39" s="30" t="s">
        <v>61</v>
      </c>
    </row>
    <row r="40" spans="1:18" x14ac:dyDescent="0.2">
      <c r="A40" s="31" t="s">
        <v>65</v>
      </c>
      <c r="E40" s="32" t="s">
        <v>1057</v>
      </c>
    </row>
    <row r="41" spans="1:18" ht="102" x14ac:dyDescent="0.2">
      <c r="A41" t="s">
        <v>67</v>
      </c>
      <c r="E41" s="30" t="s">
        <v>413</v>
      </c>
    </row>
    <row r="42" spans="1:18" ht="12.75" customHeight="1" x14ac:dyDescent="0.2">
      <c r="A42" s="5" t="s">
        <v>56</v>
      </c>
      <c r="B42" s="5"/>
      <c r="C42" s="33" t="s">
        <v>540</v>
      </c>
      <c r="D42" s="5"/>
      <c r="E42" s="22" t="s">
        <v>541</v>
      </c>
      <c r="F42" s="5"/>
      <c r="G42" s="5"/>
      <c r="H42" s="5"/>
      <c r="I42" s="34">
        <f>0+Q42</f>
        <v>0</v>
      </c>
      <c r="O42">
        <f>0+R42</f>
        <v>0</v>
      </c>
      <c r="Q42">
        <f>0+I43</f>
        <v>0</v>
      </c>
      <c r="R42">
        <f>0+O43</f>
        <v>0</v>
      </c>
    </row>
    <row r="43" spans="1:18" x14ac:dyDescent="0.2">
      <c r="A43" s="19" t="s">
        <v>59</v>
      </c>
      <c r="B43" s="24" t="s">
        <v>90</v>
      </c>
      <c r="C43" s="24" t="s">
        <v>91</v>
      </c>
      <c r="D43" s="19" t="s">
        <v>61</v>
      </c>
      <c r="E43" s="25" t="s">
        <v>92</v>
      </c>
      <c r="F43" s="26" t="s">
        <v>77</v>
      </c>
      <c r="G43" s="27">
        <v>80</v>
      </c>
      <c r="H43" s="28">
        <v>0</v>
      </c>
      <c r="I43" s="28">
        <f>ROUND(ROUND(H43,2)*ROUND(G43,3),2)</f>
        <v>0</v>
      </c>
      <c r="O43">
        <f>(I43*21)/100</f>
        <v>0</v>
      </c>
      <c r="P43" t="s">
        <v>33</v>
      </c>
    </row>
    <row r="44" spans="1:18" x14ac:dyDescent="0.2">
      <c r="A44" s="29" t="s">
        <v>64</v>
      </c>
      <c r="E44" s="30" t="s">
        <v>61</v>
      </c>
    </row>
    <row r="45" spans="1:18" x14ac:dyDescent="0.2">
      <c r="A45" s="31" t="s">
        <v>65</v>
      </c>
      <c r="E45" s="32" t="s">
        <v>1058</v>
      </c>
    </row>
    <row r="46" spans="1:18" ht="165.75" x14ac:dyDescent="0.2">
      <c r="A46" t="s">
        <v>67</v>
      </c>
      <c r="E46" s="30" t="s">
        <v>765</v>
      </c>
    </row>
    <row r="47" spans="1:18" ht="12.75" customHeight="1" x14ac:dyDescent="0.2">
      <c r="A47" s="5" t="s">
        <v>56</v>
      </c>
      <c r="B47" s="5"/>
      <c r="C47" s="33" t="s">
        <v>178</v>
      </c>
      <c r="D47" s="5"/>
      <c r="E47" s="22" t="s">
        <v>565</v>
      </c>
      <c r="F47" s="5"/>
      <c r="G47" s="5"/>
      <c r="H47" s="5"/>
      <c r="I47" s="34">
        <f>0+Q47</f>
        <v>0</v>
      </c>
      <c r="O47">
        <f>0+R47</f>
        <v>0</v>
      </c>
      <c r="Q47">
        <f>0+I48+I52</f>
        <v>0</v>
      </c>
      <c r="R47">
        <f>0+O48+O52</f>
        <v>0</v>
      </c>
    </row>
    <row r="48" spans="1:18" x14ac:dyDescent="0.2">
      <c r="A48" s="19" t="s">
        <v>59</v>
      </c>
      <c r="B48" s="24" t="s">
        <v>50</v>
      </c>
      <c r="C48" s="24" t="s">
        <v>1059</v>
      </c>
      <c r="D48" s="19" t="s">
        <v>61</v>
      </c>
      <c r="E48" s="25" t="s">
        <v>1060</v>
      </c>
      <c r="F48" s="26" t="s">
        <v>1061</v>
      </c>
      <c r="G48" s="27">
        <v>1</v>
      </c>
      <c r="H48" s="28">
        <v>0</v>
      </c>
      <c r="I48" s="28">
        <f>ROUND(ROUND(H48,2)*ROUND(G48,3),2)</f>
        <v>0</v>
      </c>
      <c r="O48">
        <f>(I48*21)/100</f>
        <v>0</v>
      </c>
      <c r="P48" t="s">
        <v>33</v>
      </c>
    </row>
    <row r="49" spans="1:18" x14ac:dyDescent="0.2">
      <c r="A49" s="29" t="s">
        <v>64</v>
      </c>
      <c r="E49" s="30" t="s">
        <v>61</v>
      </c>
    </row>
    <row r="50" spans="1:18" x14ac:dyDescent="0.2">
      <c r="A50" s="31" t="s">
        <v>65</v>
      </c>
      <c r="E50" s="32" t="s">
        <v>532</v>
      </c>
    </row>
    <row r="51" spans="1:18" ht="63.75" x14ac:dyDescent="0.2">
      <c r="A51" t="s">
        <v>67</v>
      </c>
      <c r="E51" s="30" t="s">
        <v>1062</v>
      </c>
    </row>
    <row r="52" spans="1:18" x14ac:dyDescent="0.2">
      <c r="A52" s="19" t="s">
        <v>59</v>
      </c>
      <c r="B52" s="24" t="s">
        <v>52</v>
      </c>
      <c r="C52" s="24" t="s">
        <v>769</v>
      </c>
      <c r="D52" s="19" t="s">
        <v>61</v>
      </c>
      <c r="E52" s="25" t="s">
        <v>770</v>
      </c>
      <c r="F52" s="26" t="s">
        <v>63</v>
      </c>
      <c r="G52" s="27">
        <v>10</v>
      </c>
      <c r="H52" s="28">
        <v>0</v>
      </c>
      <c r="I52" s="28">
        <f>ROUND(ROUND(H52,2)*ROUND(G52,3),2)</f>
        <v>0</v>
      </c>
      <c r="O52">
        <f>(I52*21)/100</f>
        <v>0</v>
      </c>
      <c r="P52" t="s">
        <v>33</v>
      </c>
    </row>
    <row r="53" spans="1:18" x14ac:dyDescent="0.2">
      <c r="A53" s="29" t="s">
        <v>64</v>
      </c>
      <c r="E53" s="30" t="s">
        <v>61</v>
      </c>
    </row>
    <row r="54" spans="1:18" x14ac:dyDescent="0.2">
      <c r="A54" s="31" t="s">
        <v>65</v>
      </c>
      <c r="E54" s="32" t="s">
        <v>1063</v>
      </c>
    </row>
    <row r="55" spans="1:18" x14ac:dyDescent="0.2">
      <c r="A55" t="s">
        <v>67</v>
      </c>
      <c r="E55" s="30" t="s">
        <v>569</v>
      </c>
    </row>
    <row r="56" spans="1:18" ht="12.75" customHeight="1" x14ac:dyDescent="0.2">
      <c r="A56" s="5" t="s">
        <v>56</v>
      </c>
      <c r="B56" s="5"/>
      <c r="C56" s="33" t="s">
        <v>185</v>
      </c>
      <c r="D56" s="5"/>
      <c r="E56" s="22" t="s">
        <v>545</v>
      </c>
      <c r="F56" s="5"/>
      <c r="G56" s="5"/>
      <c r="H56" s="5"/>
      <c r="I56" s="34">
        <f>0+Q56</f>
        <v>0</v>
      </c>
      <c r="O56">
        <f>0+R56</f>
        <v>0</v>
      </c>
      <c r="Q56">
        <f>0+I57</f>
        <v>0</v>
      </c>
      <c r="R56">
        <f>0+O57</f>
        <v>0</v>
      </c>
    </row>
    <row r="57" spans="1:18" x14ac:dyDescent="0.2">
      <c r="A57" s="19" t="s">
        <v>59</v>
      </c>
      <c r="B57" s="24" t="s">
        <v>101</v>
      </c>
      <c r="C57" s="24" t="s">
        <v>1064</v>
      </c>
      <c r="D57" s="19" t="s">
        <v>61</v>
      </c>
      <c r="E57" s="25" t="s">
        <v>1065</v>
      </c>
      <c r="F57" s="26" t="s">
        <v>548</v>
      </c>
      <c r="G57" s="27">
        <v>1</v>
      </c>
      <c r="H57" s="28">
        <v>0</v>
      </c>
      <c r="I57" s="28">
        <f>ROUND(ROUND(H57,2)*ROUND(G57,3),2)</f>
        <v>0</v>
      </c>
      <c r="O57">
        <f>(I57*21)/100</f>
        <v>0</v>
      </c>
      <c r="P57" t="s">
        <v>33</v>
      </c>
    </row>
    <row r="58" spans="1:18" x14ac:dyDescent="0.2">
      <c r="A58" s="29" t="s">
        <v>64</v>
      </c>
      <c r="E58" s="30" t="s">
        <v>61</v>
      </c>
    </row>
    <row r="59" spans="1:18" x14ac:dyDescent="0.2">
      <c r="A59" s="31" t="s">
        <v>65</v>
      </c>
      <c r="E59" s="32" t="s">
        <v>532</v>
      </c>
    </row>
    <row r="60" spans="1:18" x14ac:dyDescent="0.2">
      <c r="A60" t="s">
        <v>67</v>
      </c>
      <c r="E60" s="30" t="s">
        <v>1066</v>
      </c>
    </row>
    <row r="61" spans="1:18" ht="12.75" customHeight="1" x14ac:dyDescent="0.2">
      <c r="A61" s="5" t="s">
        <v>56</v>
      </c>
      <c r="B61" s="5"/>
      <c r="C61" s="33" t="s">
        <v>579</v>
      </c>
      <c r="D61" s="5"/>
      <c r="E61" s="22" t="s">
        <v>580</v>
      </c>
      <c r="F61" s="5"/>
      <c r="G61" s="5"/>
      <c r="H61" s="5"/>
      <c r="I61" s="34">
        <f>0+Q61</f>
        <v>0</v>
      </c>
      <c r="O61">
        <f>0+R61</f>
        <v>0</v>
      </c>
      <c r="Q61">
        <f>0+I62+I66</f>
        <v>0</v>
      </c>
      <c r="R61">
        <f>0+O62+O66</f>
        <v>0</v>
      </c>
    </row>
    <row r="62" spans="1:18" ht="25.5" x14ac:dyDescent="0.2">
      <c r="A62" s="19" t="s">
        <v>59</v>
      </c>
      <c r="B62" s="24" t="s">
        <v>106</v>
      </c>
      <c r="C62" s="24" t="s">
        <v>781</v>
      </c>
      <c r="D62" s="19" t="s">
        <v>61</v>
      </c>
      <c r="E62" s="25" t="s">
        <v>582</v>
      </c>
      <c r="F62" s="26" t="s">
        <v>568</v>
      </c>
      <c r="G62" s="27">
        <v>6</v>
      </c>
      <c r="H62" s="28">
        <v>0</v>
      </c>
      <c r="I62" s="28">
        <f>ROUND(ROUND(H62,2)*ROUND(G62,3),2)</f>
        <v>0</v>
      </c>
      <c r="O62">
        <f>(I62*21)/100</f>
        <v>0</v>
      </c>
      <c r="P62" t="s">
        <v>33</v>
      </c>
    </row>
    <row r="63" spans="1:18" x14ac:dyDescent="0.2">
      <c r="A63" s="29" t="s">
        <v>64</v>
      </c>
      <c r="E63" s="30" t="s">
        <v>61</v>
      </c>
    </row>
    <row r="64" spans="1:18" x14ac:dyDescent="0.2">
      <c r="A64" s="31" t="s">
        <v>65</v>
      </c>
      <c r="E64" s="32" t="s">
        <v>1067</v>
      </c>
    </row>
    <row r="65" spans="1:18" ht="25.5" x14ac:dyDescent="0.2">
      <c r="A65" t="s">
        <v>67</v>
      </c>
      <c r="E65" s="30" t="s">
        <v>783</v>
      </c>
    </row>
    <row r="66" spans="1:18" x14ac:dyDescent="0.2">
      <c r="A66" s="19" t="s">
        <v>59</v>
      </c>
      <c r="B66" s="24" t="s">
        <v>110</v>
      </c>
      <c r="C66" s="24" t="s">
        <v>102</v>
      </c>
      <c r="D66" s="19" t="s">
        <v>61</v>
      </c>
      <c r="E66" s="25" t="s">
        <v>103</v>
      </c>
      <c r="F66" s="26" t="s">
        <v>568</v>
      </c>
      <c r="G66" s="27">
        <v>5</v>
      </c>
      <c r="H66" s="28">
        <v>0</v>
      </c>
      <c r="I66" s="28">
        <f>ROUND(ROUND(H66,2)*ROUND(G66,3),2)</f>
        <v>0</v>
      </c>
      <c r="O66">
        <f>(I66*21)/100</f>
        <v>0</v>
      </c>
      <c r="P66" t="s">
        <v>33</v>
      </c>
    </row>
    <row r="67" spans="1:18" x14ac:dyDescent="0.2">
      <c r="A67" s="29" t="s">
        <v>64</v>
      </c>
      <c r="E67" s="30" t="s">
        <v>61</v>
      </c>
    </row>
    <row r="68" spans="1:18" x14ac:dyDescent="0.2">
      <c r="A68" s="31" t="s">
        <v>65</v>
      </c>
      <c r="E68" s="32" t="s">
        <v>1068</v>
      </c>
    </row>
    <row r="69" spans="1:18" ht="38.25" x14ac:dyDescent="0.2">
      <c r="A69" t="s">
        <v>67</v>
      </c>
      <c r="E69" s="30" t="s">
        <v>785</v>
      </c>
    </row>
    <row r="70" spans="1:18" ht="12.75" customHeight="1" x14ac:dyDescent="0.2">
      <c r="A70" s="5" t="s">
        <v>56</v>
      </c>
      <c r="B70" s="5"/>
      <c r="C70" s="33" t="s">
        <v>786</v>
      </c>
      <c r="D70" s="5"/>
      <c r="E70" s="22" t="s">
        <v>787</v>
      </c>
      <c r="F70" s="5"/>
      <c r="G70" s="5"/>
      <c r="H70" s="5"/>
      <c r="I70" s="34">
        <f>0+Q70</f>
        <v>0</v>
      </c>
      <c r="O70">
        <f>0+R70</f>
        <v>0</v>
      </c>
      <c r="Q70">
        <f>0+I71+I75+I79+I83</f>
        <v>0</v>
      </c>
      <c r="R70">
        <f>0+O71+O75+O79+O83</f>
        <v>0</v>
      </c>
    </row>
    <row r="71" spans="1:18" x14ac:dyDescent="0.2">
      <c r="A71" s="19" t="s">
        <v>59</v>
      </c>
      <c r="B71" s="24" t="s">
        <v>114</v>
      </c>
      <c r="C71" s="24" t="s">
        <v>789</v>
      </c>
      <c r="D71" s="19" t="s">
        <v>61</v>
      </c>
      <c r="E71" s="25" t="s">
        <v>790</v>
      </c>
      <c r="F71" s="26" t="s">
        <v>588</v>
      </c>
      <c r="G71" s="27">
        <v>25</v>
      </c>
      <c r="H71" s="28">
        <v>0</v>
      </c>
      <c r="I71" s="28">
        <f>ROUND(ROUND(H71,2)*ROUND(G71,3),2)</f>
        <v>0</v>
      </c>
      <c r="O71">
        <f>(I71*21)/100</f>
        <v>0</v>
      </c>
      <c r="P71" t="s">
        <v>33</v>
      </c>
    </row>
    <row r="72" spans="1:18" x14ac:dyDescent="0.2">
      <c r="A72" s="29" t="s">
        <v>64</v>
      </c>
      <c r="E72" s="30" t="s">
        <v>61</v>
      </c>
    </row>
    <row r="73" spans="1:18" x14ac:dyDescent="0.2">
      <c r="A73" s="31" t="s">
        <v>65</v>
      </c>
      <c r="E73" s="32" t="s">
        <v>784</v>
      </c>
    </row>
    <row r="74" spans="1:18" ht="51" x14ac:dyDescent="0.2">
      <c r="A74" t="s">
        <v>67</v>
      </c>
      <c r="E74" s="30" t="s">
        <v>792</v>
      </c>
    </row>
    <row r="75" spans="1:18" x14ac:dyDescent="0.2">
      <c r="A75" s="19" t="s">
        <v>59</v>
      </c>
      <c r="B75" s="24" t="s">
        <v>118</v>
      </c>
      <c r="C75" s="24" t="s">
        <v>107</v>
      </c>
      <c r="D75" s="19" t="s">
        <v>61</v>
      </c>
      <c r="E75" s="25" t="s">
        <v>108</v>
      </c>
      <c r="F75" s="26" t="s">
        <v>588</v>
      </c>
      <c r="G75" s="27">
        <v>25</v>
      </c>
      <c r="H75" s="28">
        <v>0</v>
      </c>
      <c r="I75" s="28">
        <f>ROUND(ROUND(H75,2)*ROUND(G75,3),2)</f>
        <v>0</v>
      </c>
      <c r="O75">
        <f>(I75*21)/100</f>
        <v>0</v>
      </c>
      <c r="P75" t="s">
        <v>33</v>
      </c>
    </row>
    <row r="76" spans="1:18" x14ac:dyDescent="0.2">
      <c r="A76" s="29" t="s">
        <v>64</v>
      </c>
      <c r="E76" s="30" t="s">
        <v>61</v>
      </c>
    </row>
    <row r="77" spans="1:18" x14ac:dyDescent="0.2">
      <c r="A77" s="31" t="s">
        <v>65</v>
      </c>
      <c r="E77" s="32" t="s">
        <v>784</v>
      </c>
    </row>
    <row r="78" spans="1:18" ht="76.5" x14ac:dyDescent="0.2">
      <c r="A78" t="s">
        <v>67</v>
      </c>
      <c r="E78" s="30" t="s">
        <v>795</v>
      </c>
    </row>
    <row r="79" spans="1:18" ht="25.5" x14ac:dyDescent="0.2">
      <c r="A79" s="19" t="s">
        <v>59</v>
      </c>
      <c r="B79" s="24" t="s">
        <v>125</v>
      </c>
      <c r="C79" s="24" t="s">
        <v>796</v>
      </c>
      <c r="D79" s="19" t="s">
        <v>61</v>
      </c>
      <c r="E79" s="25" t="s">
        <v>797</v>
      </c>
      <c r="F79" s="26" t="s">
        <v>588</v>
      </c>
      <c r="G79" s="27">
        <v>25</v>
      </c>
      <c r="H79" s="28">
        <v>0</v>
      </c>
      <c r="I79" s="28">
        <f>ROUND(ROUND(H79,2)*ROUND(G79,3),2)</f>
        <v>0</v>
      </c>
      <c r="O79">
        <f>(I79*21)/100</f>
        <v>0</v>
      </c>
      <c r="P79" t="s">
        <v>33</v>
      </c>
    </row>
    <row r="80" spans="1:18" x14ac:dyDescent="0.2">
      <c r="A80" s="29" t="s">
        <v>64</v>
      </c>
      <c r="E80" s="30" t="s">
        <v>61</v>
      </c>
    </row>
    <row r="81" spans="1:18" x14ac:dyDescent="0.2">
      <c r="A81" s="31" t="s">
        <v>65</v>
      </c>
      <c r="E81" s="32" t="s">
        <v>784</v>
      </c>
    </row>
    <row r="82" spans="1:18" ht="63.75" x14ac:dyDescent="0.2">
      <c r="A82" t="s">
        <v>67</v>
      </c>
      <c r="E82" s="30" t="s">
        <v>603</v>
      </c>
    </row>
    <row r="83" spans="1:18" ht="25.5" x14ac:dyDescent="0.2">
      <c r="A83" s="19" t="s">
        <v>59</v>
      </c>
      <c r="B83" s="24" t="s">
        <v>129</v>
      </c>
      <c r="C83" s="24" t="s">
        <v>1069</v>
      </c>
      <c r="D83" s="19" t="s">
        <v>61</v>
      </c>
      <c r="E83" s="25" t="s">
        <v>1070</v>
      </c>
      <c r="F83" s="26" t="s">
        <v>588</v>
      </c>
      <c r="G83" s="27">
        <v>25</v>
      </c>
      <c r="H83" s="28">
        <v>0</v>
      </c>
      <c r="I83" s="28">
        <f>ROUND(ROUND(H83,2)*ROUND(G83,3),2)</f>
        <v>0</v>
      </c>
      <c r="O83">
        <f>(I83*21)/100</f>
        <v>0</v>
      </c>
      <c r="P83" t="s">
        <v>33</v>
      </c>
    </row>
    <row r="84" spans="1:18" x14ac:dyDescent="0.2">
      <c r="A84" s="29" t="s">
        <v>64</v>
      </c>
      <c r="E84" s="30" t="s">
        <v>61</v>
      </c>
    </row>
    <row r="85" spans="1:18" x14ac:dyDescent="0.2">
      <c r="A85" s="31" t="s">
        <v>65</v>
      </c>
      <c r="E85" s="32" t="s">
        <v>532</v>
      </c>
    </row>
    <row r="86" spans="1:18" ht="76.5" x14ac:dyDescent="0.2">
      <c r="A86" t="s">
        <v>67</v>
      </c>
      <c r="E86" s="30" t="s">
        <v>1034</v>
      </c>
    </row>
    <row r="87" spans="1:18" ht="12.75" customHeight="1" x14ac:dyDescent="0.2">
      <c r="A87" s="5" t="s">
        <v>56</v>
      </c>
      <c r="B87" s="5"/>
      <c r="C87" s="33" t="s">
        <v>599</v>
      </c>
      <c r="D87" s="5"/>
      <c r="E87" s="22" t="s">
        <v>600</v>
      </c>
      <c r="F87" s="5"/>
      <c r="G87" s="5"/>
      <c r="H87" s="5"/>
      <c r="I87" s="34">
        <f>0+Q87</f>
        <v>0</v>
      </c>
      <c r="O87">
        <f>0+R87</f>
        <v>0</v>
      </c>
      <c r="Q87">
        <f>0+I88+I92</f>
        <v>0</v>
      </c>
      <c r="R87">
        <f>0+O88+O92</f>
        <v>0</v>
      </c>
    </row>
    <row r="88" spans="1:18" ht="25.5" x14ac:dyDescent="0.2">
      <c r="A88" s="19" t="s">
        <v>59</v>
      </c>
      <c r="B88" s="24" t="s">
        <v>133</v>
      </c>
      <c r="C88" s="24" t="s">
        <v>119</v>
      </c>
      <c r="D88" s="19" t="s">
        <v>61</v>
      </c>
      <c r="E88" s="25" t="s">
        <v>120</v>
      </c>
      <c r="F88" s="26" t="s">
        <v>568</v>
      </c>
      <c r="G88" s="27">
        <v>3</v>
      </c>
      <c r="H88" s="28">
        <v>0</v>
      </c>
      <c r="I88" s="28">
        <f>ROUND(ROUND(H88,2)*ROUND(G88,3),2)</f>
        <v>0</v>
      </c>
      <c r="O88">
        <f>(I88*21)/100</f>
        <v>0</v>
      </c>
      <c r="P88" t="s">
        <v>33</v>
      </c>
    </row>
    <row r="89" spans="1:18" x14ac:dyDescent="0.2">
      <c r="A89" s="29" t="s">
        <v>64</v>
      </c>
      <c r="E89" s="30" t="s">
        <v>61</v>
      </c>
    </row>
    <row r="90" spans="1:18" x14ac:dyDescent="0.2">
      <c r="A90" s="31" t="s">
        <v>65</v>
      </c>
      <c r="E90" s="32" t="s">
        <v>1071</v>
      </c>
    </row>
    <row r="91" spans="1:18" ht="51" x14ac:dyDescent="0.2">
      <c r="A91" t="s">
        <v>67</v>
      </c>
      <c r="E91" s="30" t="s">
        <v>592</v>
      </c>
    </row>
    <row r="92" spans="1:18" x14ac:dyDescent="0.2">
      <c r="A92" s="19" t="s">
        <v>59</v>
      </c>
      <c r="B92" s="24" t="s">
        <v>137</v>
      </c>
      <c r="C92" s="24" t="s">
        <v>601</v>
      </c>
      <c r="D92" s="19" t="s">
        <v>61</v>
      </c>
      <c r="E92" s="25" t="s">
        <v>602</v>
      </c>
      <c r="F92" s="26" t="s">
        <v>588</v>
      </c>
      <c r="G92" s="27">
        <v>25</v>
      </c>
      <c r="H92" s="28">
        <v>0</v>
      </c>
      <c r="I92" s="28">
        <f>ROUND(ROUND(H92,2)*ROUND(G92,3),2)</f>
        <v>0</v>
      </c>
      <c r="O92">
        <f>(I92*21)/100</f>
        <v>0</v>
      </c>
      <c r="P92" t="s">
        <v>33</v>
      </c>
    </row>
    <row r="93" spans="1:18" x14ac:dyDescent="0.2">
      <c r="A93" s="29" t="s">
        <v>64</v>
      </c>
      <c r="E93" s="30" t="s">
        <v>61</v>
      </c>
    </row>
    <row r="94" spans="1:18" x14ac:dyDescent="0.2">
      <c r="A94" s="31" t="s">
        <v>65</v>
      </c>
      <c r="E94" s="32" t="s">
        <v>784</v>
      </c>
    </row>
    <row r="95" spans="1:18" ht="63.75" x14ac:dyDescent="0.2">
      <c r="A95" t="s">
        <v>67</v>
      </c>
      <c r="E95" s="30" t="s">
        <v>603</v>
      </c>
    </row>
    <row r="96" spans="1:18" ht="12.75" customHeight="1" x14ac:dyDescent="0.2">
      <c r="A96" s="5" t="s">
        <v>56</v>
      </c>
      <c r="B96" s="5"/>
      <c r="C96" s="33" t="s">
        <v>604</v>
      </c>
      <c r="D96" s="5"/>
      <c r="E96" s="22" t="s">
        <v>605</v>
      </c>
      <c r="F96" s="5"/>
      <c r="G96" s="5"/>
      <c r="H96" s="5"/>
      <c r="I96" s="34">
        <f>0+Q96</f>
        <v>0</v>
      </c>
      <c r="O96">
        <f>0+R96</f>
        <v>0</v>
      </c>
      <c r="Q96">
        <f>0+I97+I101+I105+I109+I113+I117+I121+I125+I129+I133+I137+I141+I145</f>
        <v>0</v>
      </c>
      <c r="R96">
        <f>0+O97+O101+O105+O109+O113+O117+O121+O125+O129+O133+O137+O141+O145</f>
        <v>0</v>
      </c>
    </row>
    <row r="97" spans="1:16" x14ac:dyDescent="0.2">
      <c r="A97" s="19" t="s">
        <v>59</v>
      </c>
      <c r="B97" s="24" t="s">
        <v>141</v>
      </c>
      <c r="C97" s="24" t="s">
        <v>1072</v>
      </c>
      <c r="D97" s="19" t="s">
        <v>61</v>
      </c>
      <c r="E97" s="25" t="s">
        <v>613</v>
      </c>
      <c r="F97" s="26" t="s">
        <v>588</v>
      </c>
      <c r="G97" s="27">
        <v>80</v>
      </c>
      <c r="H97" s="28">
        <v>0</v>
      </c>
      <c r="I97" s="28">
        <f>ROUND(ROUND(H97,2)*ROUND(G97,3),2)</f>
        <v>0</v>
      </c>
      <c r="O97">
        <f>(I97*21)/100</f>
        <v>0</v>
      </c>
      <c r="P97" t="s">
        <v>33</v>
      </c>
    </row>
    <row r="98" spans="1:16" x14ac:dyDescent="0.2">
      <c r="A98" s="29" t="s">
        <v>64</v>
      </c>
      <c r="E98" s="30" t="s">
        <v>61</v>
      </c>
    </row>
    <row r="99" spans="1:16" x14ac:dyDescent="0.2">
      <c r="A99" s="31" t="s">
        <v>65</v>
      </c>
      <c r="E99" s="32" t="s">
        <v>1073</v>
      </c>
    </row>
    <row r="100" spans="1:16" ht="38.25" x14ac:dyDescent="0.2">
      <c r="A100" t="s">
        <v>67</v>
      </c>
      <c r="E100" s="30" t="s">
        <v>1074</v>
      </c>
    </row>
    <row r="101" spans="1:16" x14ac:dyDescent="0.2">
      <c r="A101" s="19" t="s">
        <v>59</v>
      </c>
      <c r="B101" s="24" t="s">
        <v>145</v>
      </c>
      <c r="C101" s="24" t="s">
        <v>962</v>
      </c>
      <c r="D101" s="19" t="s">
        <v>61</v>
      </c>
      <c r="E101" s="25" t="s">
        <v>963</v>
      </c>
      <c r="F101" s="26" t="s">
        <v>588</v>
      </c>
      <c r="G101" s="27">
        <v>300</v>
      </c>
      <c r="H101" s="28">
        <v>0</v>
      </c>
      <c r="I101" s="28">
        <f>ROUND(ROUND(H101,2)*ROUND(G101,3),2)</f>
        <v>0</v>
      </c>
      <c r="O101">
        <f>(I101*21)/100</f>
        <v>0</v>
      </c>
      <c r="P101" t="s">
        <v>33</v>
      </c>
    </row>
    <row r="102" spans="1:16" x14ac:dyDescent="0.2">
      <c r="A102" s="29" t="s">
        <v>64</v>
      </c>
      <c r="E102" s="30" t="s">
        <v>61</v>
      </c>
    </row>
    <row r="103" spans="1:16" x14ac:dyDescent="0.2">
      <c r="A103" s="31" t="s">
        <v>65</v>
      </c>
      <c r="E103" s="32" t="s">
        <v>532</v>
      </c>
    </row>
    <row r="104" spans="1:16" ht="51" x14ac:dyDescent="0.2">
      <c r="A104" t="s">
        <v>67</v>
      </c>
      <c r="E104" s="30" t="s">
        <v>820</v>
      </c>
    </row>
    <row r="105" spans="1:16" x14ac:dyDescent="0.2">
      <c r="A105" s="19" t="s">
        <v>59</v>
      </c>
      <c r="B105" s="24" t="s">
        <v>149</v>
      </c>
      <c r="C105" s="24" t="s">
        <v>1075</v>
      </c>
      <c r="D105" s="19" t="s">
        <v>61</v>
      </c>
      <c r="E105" s="25" t="s">
        <v>1076</v>
      </c>
      <c r="F105" s="26" t="s">
        <v>588</v>
      </c>
      <c r="G105" s="27">
        <v>100</v>
      </c>
      <c r="H105" s="28">
        <v>0</v>
      </c>
      <c r="I105" s="28">
        <f>ROUND(ROUND(H105,2)*ROUND(G105,3),2)</f>
        <v>0</v>
      </c>
      <c r="O105">
        <f>(I105*21)/100</f>
        <v>0</v>
      </c>
      <c r="P105" t="s">
        <v>33</v>
      </c>
    </row>
    <row r="106" spans="1:16" x14ac:dyDescent="0.2">
      <c r="A106" s="29" t="s">
        <v>64</v>
      </c>
      <c r="E106" s="30" t="s">
        <v>61</v>
      </c>
    </row>
    <row r="107" spans="1:16" x14ac:dyDescent="0.2">
      <c r="A107" s="31" t="s">
        <v>65</v>
      </c>
      <c r="E107" s="32" t="s">
        <v>532</v>
      </c>
    </row>
    <row r="108" spans="1:16" ht="51" x14ac:dyDescent="0.2">
      <c r="A108" t="s">
        <v>67</v>
      </c>
      <c r="E108" s="30" t="s">
        <v>608</v>
      </c>
    </row>
    <row r="109" spans="1:16" x14ac:dyDescent="0.2">
      <c r="A109" s="19" t="s">
        <v>59</v>
      </c>
      <c r="B109" s="24" t="s">
        <v>152</v>
      </c>
      <c r="C109" s="24" t="s">
        <v>964</v>
      </c>
      <c r="D109" s="19" t="s">
        <v>61</v>
      </c>
      <c r="E109" s="25" t="s">
        <v>965</v>
      </c>
      <c r="F109" s="26" t="s">
        <v>568</v>
      </c>
      <c r="G109" s="27">
        <v>20</v>
      </c>
      <c r="H109" s="28">
        <v>0</v>
      </c>
      <c r="I109" s="28">
        <f>ROUND(ROUND(H109,2)*ROUND(G109,3),2)</f>
        <v>0</v>
      </c>
      <c r="O109">
        <f>(I109*21)/100</f>
        <v>0</v>
      </c>
      <c r="P109" t="s">
        <v>33</v>
      </c>
    </row>
    <row r="110" spans="1:16" x14ac:dyDescent="0.2">
      <c r="A110" s="29" t="s">
        <v>64</v>
      </c>
      <c r="E110" s="30" t="s">
        <v>61</v>
      </c>
    </row>
    <row r="111" spans="1:16" x14ac:dyDescent="0.2">
      <c r="A111" s="31" t="s">
        <v>65</v>
      </c>
      <c r="E111" s="32" t="s">
        <v>532</v>
      </c>
    </row>
    <row r="112" spans="1:16" ht="38.25" x14ac:dyDescent="0.2">
      <c r="A112" t="s">
        <v>67</v>
      </c>
      <c r="E112" s="30" t="s">
        <v>824</v>
      </c>
    </row>
    <row r="113" spans="1:16" x14ac:dyDescent="0.2">
      <c r="A113" s="19" t="s">
        <v>59</v>
      </c>
      <c r="B113" s="24" t="s">
        <v>156</v>
      </c>
      <c r="C113" s="24" t="s">
        <v>1077</v>
      </c>
      <c r="D113" s="19" t="s">
        <v>61</v>
      </c>
      <c r="E113" s="25" t="s">
        <v>1078</v>
      </c>
      <c r="F113" s="26" t="s">
        <v>568</v>
      </c>
      <c r="G113" s="27">
        <v>4</v>
      </c>
      <c r="H113" s="28">
        <v>0</v>
      </c>
      <c r="I113" s="28">
        <f>ROUND(ROUND(H113,2)*ROUND(G113,3),2)</f>
        <v>0</v>
      </c>
      <c r="O113">
        <f>(I113*21)/100</f>
        <v>0</v>
      </c>
      <c r="P113" t="s">
        <v>33</v>
      </c>
    </row>
    <row r="114" spans="1:16" x14ac:dyDescent="0.2">
      <c r="A114" s="29" t="s">
        <v>64</v>
      </c>
      <c r="E114" s="30" t="s">
        <v>61</v>
      </c>
    </row>
    <row r="115" spans="1:16" x14ac:dyDescent="0.2">
      <c r="A115" s="31" t="s">
        <v>65</v>
      </c>
      <c r="E115" s="32" t="s">
        <v>1073</v>
      </c>
    </row>
    <row r="116" spans="1:16" ht="38.25" x14ac:dyDescent="0.2">
      <c r="A116" t="s">
        <v>67</v>
      </c>
      <c r="E116" s="30" t="s">
        <v>816</v>
      </c>
    </row>
    <row r="117" spans="1:16" x14ac:dyDescent="0.2">
      <c r="A117" s="19" t="s">
        <v>59</v>
      </c>
      <c r="B117" s="24" t="s">
        <v>161</v>
      </c>
      <c r="C117" s="24" t="s">
        <v>825</v>
      </c>
      <c r="D117" s="19" t="s">
        <v>61</v>
      </c>
      <c r="E117" s="25" t="s">
        <v>616</v>
      </c>
      <c r="F117" s="26" t="s">
        <v>568</v>
      </c>
      <c r="G117" s="27">
        <v>64</v>
      </c>
      <c r="H117" s="28">
        <v>0</v>
      </c>
      <c r="I117" s="28">
        <f>ROUND(ROUND(H117,2)*ROUND(G117,3),2)</f>
        <v>0</v>
      </c>
      <c r="O117">
        <f>(I117*21)/100</f>
        <v>0</v>
      </c>
      <c r="P117" t="s">
        <v>33</v>
      </c>
    </row>
    <row r="118" spans="1:16" x14ac:dyDescent="0.2">
      <c r="A118" s="29" t="s">
        <v>64</v>
      </c>
      <c r="E118" s="30" t="s">
        <v>61</v>
      </c>
    </row>
    <row r="119" spans="1:16" x14ac:dyDescent="0.2">
      <c r="A119" s="31" t="s">
        <v>65</v>
      </c>
      <c r="E119" s="32" t="s">
        <v>532</v>
      </c>
    </row>
    <row r="120" spans="1:16" ht="25.5" x14ac:dyDescent="0.2">
      <c r="A120" t="s">
        <v>67</v>
      </c>
      <c r="E120" s="30" t="s">
        <v>827</v>
      </c>
    </row>
    <row r="121" spans="1:16" x14ac:dyDescent="0.2">
      <c r="A121" s="19" t="s">
        <v>59</v>
      </c>
      <c r="B121" s="24" t="s">
        <v>165</v>
      </c>
      <c r="C121" s="24" t="s">
        <v>1079</v>
      </c>
      <c r="D121" s="19" t="s">
        <v>61</v>
      </c>
      <c r="E121" s="25" t="s">
        <v>1080</v>
      </c>
      <c r="F121" s="26" t="s">
        <v>568</v>
      </c>
      <c r="G121" s="27">
        <v>4</v>
      </c>
      <c r="H121" s="28">
        <v>0</v>
      </c>
      <c r="I121" s="28">
        <f>ROUND(ROUND(H121,2)*ROUND(G121,3),2)</f>
        <v>0</v>
      </c>
      <c r="O121">
        <f>(I121*21)/100</f>
        <v>0</v>
      </c>
      <c r="P121" t="s">
        <v>33</v>
      </c>
    </row>
    <row r="122" spans="1:16" x14ac:dyDescent="0.2">
      <c r="A122" s="29" t="s">
        <v>64</v>
      </c>
      <c r="E122" s="30" t="s">
        <v>61</v>
      </c>
    </row>
    <row r="123" spans="1:16" x14ac:dyDescent="0.2">
      <c r="A123" s="31" t="s">
        <v>65</v>
      </c>
      <c r="E123" s="32" t="s">
        <v>532</v>
      </c>
    </row>
    <row r="124" spans="1:16" ht="38.25" x14ac:dyDescent="0.2">
      <c r="A124" t="s">
        <v>67</v>
      </c>
      <c r="E124" s="30" t="s">
        <v>1081</v>
      </c>
    </row>
    <row r="125" spans="1:16" x14ac:dyDescent="0.2">
      <c r="A125" s="19" t="s">
        <v>59</v>
      </c>
      <c r="B125" s="24" t="s">
        <v>169</v>
      </c>
      <c r="C125" s="24" t="s">
        <v>1082</v>
      </c>
      <c r="D125" s="19" t="s">
        <v>61</v>
      </c>
      <c r="E125" s="25" t="s">
        <v>1083</v>
      </c>
      <c r="F125" s="26" t="s">
        <v>568</v>
      </c>
      <c r="G125" s="27">
        <v>42</v>
      </c>
      <c r="H125" s="28">
        <v>0</v>
      </c>
      <c r="I125" s="28">
        <f>ROUND(ROUND(H125,2)*ROUND(G125,3),2)</f>
        <v>0</v>
      </c>
      <c r="O125">
        <f>(I125*21)/100</f>
        <v>0</v>
      </c>
      <c r="P125" t="s">
        <v>33</v>
      </c>
    </row>
    <row r="126" spans="1:16" x14ac:dyDescent="0.2">
      <c r="A126" s="29" t="s">
        <v>64</v>
      </c>
      <c r="E126" s="30" t="s">
        <v>61</v>
      </c>
    </row>
    <row r="127" spans="1:16" x14ac:dyDescent="0.2">
      <c r="A127" s="31" t="s">
        <v>65</v>
      </c>
      <c r="E127" s="32" t="s">
        <v>532</v>
      </c>
    </row>
    <row r="128" spans="1:16" ht="38.25" x14ac:dyDescent="0.2">
      <c r="A128" t="s">
        <v>67</v>
      </c>
      <c r="E128" s="30" t="s">
        <v>1084</v>
      </c>
    </row>
    <row r="129" spans="1:16" x14ac:dyDescent="0.2">
      <c r="A129" s="19" t="s">
        <v>59</v>
      </c>
      <c r="B129" s="24" t="s">
        <v>174</v>
      </c>
      <c r="C129" s="24" t="s">
        <v>828</v>
      </c>
      <c r="D129" s="19" t="s">
        <v>61</v>
      </c>
      <c r="E129" s="25" t="s">
        <v>619</v>
      </c>
      <c r="F129" s="26" t="s">
        <v>568</v>
      </c>
      <c r="G129" s="27">
        <v>93</v>
      </c>
      <c r="H129" s="28">
        <v>0</v>
      </c>
      <c r="I129" s="28">
        <f>ROUND(ROUND(H129,2)*ROUND(G129,3),2)</f>
        <v>0</v>
      </c>
      <c r="O129">
        <f>(I129*21)/100</f>
        <v>0</v>
      </c>
      <c r="P129" t="s">
        <v>33</v>
      </c>
    </row>
    <row r="130" spans="1:16" x14ac:dyDescent="0.2">
      <c r="A130" s="29" t="s">
        <v>64</v>
      </c>
      <c r="E130" s="30" t="s">
        <v>61</v>
      </c>
    </row>
    <row r="131" spans="1:16" x14ac:dyDescent="0.2">
      <c r="A131" s="31" t="s">
        <v>65</v>
      </c>
      <c r="E131" s="32" t="s">
        <v>532</v>
      </c>
    </row>
    <row r="132" spans="1:16" ht="38.25" x14ac:dyDescent="0.2">
      <c r="A132" t="s">
        <v>67</v>
      </c>
      <c r="E132" s="30" t="s">
        <v>829</v>
      </c>
    </row>
    <row r="133" spans="1:16" x14ac:dyDescent="0.2">
      <c r="A133" s="19" t="s">
        <v>59</v>
      </c>
      <c r="B133" s="24" t="s">
        <v>178</v>
      </c>
      <c r="C133" s="24" t="s">
        <v>609</v>
      </c>
      <c r="D133" s="19" t="s">
        <v>61</v>
      </c>
      <c r="E133" s="25" t="s">
        <v>610</v>
      </c>
      <c r="F133" s="26" t="s">
        <v>568</v>
      </c>
      <c r="G133" s="27">
        <v>5</v>
      </c>
      <c r="H133" s="28">
        <v>0</v>
      </c>
      <c r="I133" s="28">
        <f>ROUND(ROUND(H133,2)*ROUND(G133,3),2)</f>
        <v>0</v>
      </c>
      <c r="O133">
        <f>(I133*21)/100</f>
        <v>0</v>
      </c>
      <c r="P133" t="s">
        <v>33</v>
      </c>
    </row>
    <row r="134" spans="1:16" x14ac:dyDescent="0.2">
      <c r="A134" s="29" t="s">
        <v>64</v>
      </c>
      <c r="E134" s="30" t="s">
        <v>61</v>
      </c>
    </row>
    <row r="135" spans="1:16" x14ac:dyDescent="0.2">
      <c r="A135" s="31" t="s">
        <v>65</v>
      </c>
      <c r="E135" s="32" t="s">
        <v>532</v>
      </c>
    </row>
    <row r="136" spans="1:16" ht="51" x14ac:dyDescent="0.2">
      <c r="A136" t="s">
        <v>67</v>
      </c>
      <c r="E136" s="30" t="s">
        <v>611</v>
      </c>
    </row>
    <row r="137" spans="1:16" x14ac:dyDescent="0.2">
      <c r="A137" s="19" t="s">
        <v>59</v>
      </c>
      <c r="B137" s="24" t="s">
        <v>181</v>
      </c>
      <c r="C137" s="24" t="s">
        <v>1085</v>
      </c>
      <c r="D137" s="19" t="s">
        <v>61</v>
      </c>
      <c r="E137" s="25" t="s">
        <v>1086</v>
      </c>
      <c r="F137" s="26" t="s">
        <v>588</v>
      </c>
      <c r="G137" s="27">
        <v>300</v>
      </c>
      <c r="H137" s="28">
        <v>0</v>
      </c>
      <c r="I137" s="28">
        <f>ROUND(ROUND(H137,2)*ROUND(G137,3),2)</f>
        <v>0</v>
      </c>
      <c r="O137">
        <f>(I137*21)/100</f>
        <v>0</v>
      </c>
      <c r="P137" t="s">
        <v>33</v>
      </c>
    </row>
    <row r="138" spans="1:16" x14ac:dyDescent="0.2">
      <c r="A138" s="29" t="s">
        <v>64</v>
      </c>
      <c r="E138" s="30" t="s">
        <v>61</v>
      </c>
    </row>
    <row r="139" spans="1:16" x14ac:dyDescent="0.2">
      <c r="A139" s="31" t="s">
        <v>65</v>
      </c>
      <c r="E139" s="32" t="s">
        <v>532</v>
      </c>
    </row>
    <row r="140" spans="1:16" ht="38.25" x14ac:dyDescent="0.2">
      <c r="A140" t="s">
        <v>67</v>
      </c>
      <c r="E140" s="30" t="s">
        <v>1087</v>
      </c>
    </row>
    <row r="141" spans="1:16" x14ac:dyDescent="0.2">
      <c r="A141" s="19" t="s">
        <v>59</v>
      </c>
      <c r="B141" s="24" t="s">
        <v>185</v>
      </c>
      <c r="C141" s="24" t="s">
        <v>831</v>
      </c>
      <c r="D141" s="19" t="s">
        <v>61</v>
      </c>
      <c r="E141" s="25" t="s">
        <v>832</v>
      </c>
      <c r="F141" s="26" t="s">
        <v>548</v>
      </c>
      <c r="G141" s="27">
        <v>2</v>
      </c>
      <c r="H141" s="28">
        <v>0</v>
      </c>
      <c r="I141" s="28">
        <f>ROUND(ROUND(H141,2)*ROUND(G141,3),2)</f>
        <v>0</v>
      </c>
      <c r="O141">
        <f>(I141*21)/100</f>
        <v>0</v>
      </c>
      <c r="P141" t="s">
        <v>33</v>
      </c>
    </row>
    <row r="142" spans="1:16" x14ac:dyDescent="0.2">
      <c r="A142" s="29" t="s">
        <v>64</v>
      </c>
      <c r="E142" s="30" t="s">
        <v>61</v>
      </c>
    </row>
    <row r="143" spans="1:16" x14ac:dyDescent="0.2">
      <c r="A143" s="31" t="s">
        <v>65</v>
      </c>
      <c r="E143" s="32" t="s">
        <v>532</v>
      </c>
    </row>
    <row r="144" spans="1:16" ht="89.25" x14ac:dyDescent="0.2">
      <c r="A144" t="s">
        <v>67</v>
      </c>
      <c r="E144" s="30" t="s">
        <v>833</v>
      </c>
    </row>
    <row r="145" spans="1:18" x14ac:dyDescent="0.2">
      <c r="A145" s="19" t="s">
        <v>59</v>
      </c>
      <c r="B145" s="24" t="s">
        <v>189</v>
      </c>
      <c r="C145" s="24" t="s">
        <v>1088</v>
      </c>
      <c r="D145" s="19" t="s">
        <v>61</v>
      </c>
      <c r="E145" s="25" t="s">
        <v>1089</v>
      </c>
      <c r="F145" s="26" t="s">
        <v>568</v>
      </c>
      <c r="G145" s="27">
        <v>1</v>
      </c>
      <c r="H145" s="28">
        <v>0</v>
      </c>
      <c r="I145" s="28">
        <f>ROUND(ROUND(H145,2)*ROUND(G145,3),2)</f>
        <v>0</v>
      </c>
      <c r="O145">
        <f>(I145*21)/100</f>
        <v>0</v>
      </c>
      <c r="P145" t="s">
        <v>33</v>
      </c>
    </row>
    <row r="146" spans="1:18" x14ac:dyDescent="0.2">
      <c r="A146" s="29" t="s">
        <v>64</v>
      </c>
      <c r="E146" s="30" t="s">
        <v>61</v>
      </c>
    </row>
    <row r="147" spans="1:18" x14ac:dyDescent="0.2">
      <c r="A147" s="31" t="s">
        <v>65</v>
      </c>
      <c r="E147" s="32" t="s">
        <v>61</v>
      </c>
    </row>
    <row r="148" spans="1:18" ht="38.25" x14ac:dyDescent="0.2">
      <c r="A148" t="s">
        <v>67</v>
      </c>
      <c r="E148" s="30" t="s">
        <v>1087</v>
      </c>
    </row>
    <row r="149" spans="1:18" ht="12.75" customHeight="1" x14ac:dyDescent="0.2">
      <c r="A149" s="5" t="s">
        <v>56</v>
      </c>
      <c r="B149" s="5"/>
      <c r="C149" s="33" t="s">
        <v>621</v>
      </c>
      <c r="D149" s="5"/>
      <c r="E149" s="22" t="s">
        <v>622</v>
      </c>
      <c r="F149" s="5"/>
      <c r="G149" s="5"/>
      <c r="H149" s="5"/>
      <c r="I149" s="34">
        <f>0+Q149</f>
        <v>0</v>
      </c>
      <c r="O149">
        <f>0+R149</f>
        <v>0</v>
      </c>
      <c r="Q149">
        <f>0+I150+I154+I158+I162+I166</f>
        <v>0</v>
      </c>
      <c r="R149">
        <f>0+O150+O154+O158+O162+O166</f>
        <v>0</v>
      </c>
    </row>
    <row r="150" spans="1:18" ht="25.5" x14ac:dyDescent="0.2">
      <c r="A150" s="19" t="s">
        <v>59</v>
      </c>
      <c r="B150" s="24" t="s">
        <v>193</v>
      </c>
      <c r="C150" s="24" t="s">
        <v>1090</v>
      </c>
      <c r="D150" s="19" t="s">
        <v>61</v>
      </c>
      <c r="E150" s="25" t="s">
        <v>1091</v>
      </c>
      <c r="F150" s="26" t="s">
        <v>588</v>
      </c>
      <c r="G150" s="27">
        <v>25</v>
      </c>
      <c r="H150" s="28">
        <v>0</v>
      </c>
      <c r="I150" s="28">
        <f>ROUND(ROUND(H150,2)*ROUND(G150,3),2)</f>
        <v>0</v>
      </c>
      <c r="O150">
        <f>(I150*21)/100</f>
        <v>0</v>
      </c>
      <c r="P150" t="s">
        <v>33</v>
      </c>
    </row>
    <row r="151" spans="1:18" x14ac:dyDescent="0.2">
      <c r="A151" s="29" t="s">
        <v>64</v>
      </c>
      <c r="E151" s="30" t="s">
        <v>61</v>
      </c>
    </row>
    <row r="152" spans="1:18" x14ac:dyDescent="0.2">
      <c r="A152" s="31" t="s">
        <v>65</v>
      </c>
      <c r="E152" s="32" t="s">
        <v>532</v>
      </c>
    </row>
    <row r="153" spans="1:18" ht="38.25" x14ac:dyDescent="0.2">
      <c r="A153" t="s">
        <v>67</v>
      </c>
      <c r="E153" s="30" t="s">
        <v>634</v>
      </c>
    </row>
    <row r="154" spans="1:18" ht="25.5" x14ac:dyDescent="0.2">
      <c r="A154" s="19" t="s">
        <v>59</v>
      </c>
      <c r="B154" s="24" t="s">
        <v>198</v>
      </c>
      <c r="C154" s="24" t="s">
        <v>855</v>
      </c>
      <c r="D154" s="19" t="s">
        <v>61</v>
      </c>
      <c r="E154" s="25" t="s">
        <v>856</v>
      </c>
      <c r="F154" s="26" t="s">
        <v>568</v>
      </c>
      <c r="G154" s="27">
        <v>6</v>
      </c>
      <c r="H154" s="28">
        <v>0</v>
      </c>
      <c r="I154" s="28">
        <f>ROUND(ROUND(H154,2)*ROUND(G154,3),2)</f>
        <v>0</v>
      </c>
      <c r="O154">
        <f>(I154*21)/100</f>
        <v>0</v>
      </c>
      <c r="P154" t="s">
        <v>33</v>
      </c>
    </row>
    <row r="155" spans="1:18" x14ac:dyDescent="0.2">
      <c r="A155" s="29" t="s">
        <v>64</v>
      </c>
      <c r="E155" s="30" t="s">
        <v>61</v>
      </c>
    </row>
    <row r="156" spans="1:18" x14ac:dyDescent="0.2">
      <c r="A156" s="31" t="s">
        <v>65</v>
      </c>
      <c r="E156" s="32" t="s">
        <v>1092</v>
      </c>
    </row>
    <row r="157" spans="1:18" ht="38.25" x14ac:dyDescent="0.2">
      <c r="A157" t="s">
        <v>67</v>
      </c>
      <c r="E157" s="30" t="s">
        <v>637</v>
      </c>
    </row>
    <row r="158" spans="1:18" x14ac:dyDescent="0.2">
      <c r="A158" s="19" t="s">
        <v>59</v>
      </c>
      <c r="B158" s="24" t="s">
        <v>202</v>
      </c>
      <c r="C158" s="24" t="s">
        <v>638</v>
      </c>
      <c r="D158" s="19" t="s">
        <v>61</v>
      </c>
      <c r="E158" s="25" t="s">
        <v>639</v>
      </c>
      <c r="F158" s="26" t="s">
        <v>588</v>
      </c>
      <c r="G158" s="27">
        <v>25</v>
      </c>
      <c r="H158" s="28">
        <v>0</v>
      </c>
      <c r="I158" s="28">
        <f>ROUND(ROUND(H158,2)*ROUND(G158,3),2)</f>
        <v>0</v>
      </c>
      <c r="O158">
        <f>(I158*21)/100</f>
        <v>0</v>
      </c>
      <c r="P158" t="s">
        <v>33</v>
      </c>
    </row>
    <row r="159" spans="1:18" x14ac:dyDescent="0.2">
      <c r="A159" s="29" t="s">
        <v>64</v>
      </c>
      <c r="E159" s="30" t="s">
        <v>61</v>
      </c>
    </row>
    <row r="160" spans="1:18" x14ac:dyDescent="0.2">
      <c r="A160" s="31" t="s">
        <v>65</v>
      </c>
      <c r="E160" s="32" t="s">
        <v>1093</v>
      </c>
    </row>
    <row r="161" spans="1:18" ht="25.5" x14ac:dyDescent="0.2">
      <c r="A161" t="s">
        <v>67</v>
      </c>
      <c r="E161" s="30" t="s">
        <v>640</v>
      </c>
    </row>
    <row r="162" spans="1:18" x14ac:dyDescent="0.2">
      <c r="A162" s="19" t="s">
        <v>59</v>
      </c>
      <c r="B162" s="24" t="s">
        <v>206</v>
      </c>
      <c r="C162" s="24" t="s">
        <v>641</v>
      </c>
      <c r="D162" s="19" t="s">
        <v>61</v>
      </c>
      <c r="E162" s="25" t="s">
        <v>642</v>
      </c>
      <c r="F162" s="26" t="s">
        <v>568</v>
      </c>
      <c r="G162" s="27">
        <v>6</v>
      </c>
      <c r="H162" s="28">
        <v>0</v>
      </c>
      <c r="I162" s="28">
        <f>ROUND(ROUND(H162,2)*ROUND(G162,3),2)</f>
        <v>0</v>
      </c>
      <c r="O162">
        <f>(I162*21)/100</f>
        <v>0</v>
      </c>
      <c r="P162" t="s">
        <v>33</v>
      </c>
    </row>
    <row r="163" spans="1:18" x14ac:dyDescent="0.2">
      <c r="A163" s="29" t="s">
        <v>64</v>
      </c>
      <c r="E163" s="30" t="s">
        <v>61</v>
      </c>
    </row>
    <row r="164" spans="1:18" x14ac:dyDescent="0.2">
      <c r="A164" s="31" t="s">
        <v>65</v>
      </c>
      <c r="E164" s="32" t="s">
        <v>532</v>
      </c>
    </row>
    <row r="165" spans="1:18" ht="25.5" x14ac:dyDescent="0.2">
      <c r="A165" t="s">
        <v>67</v>
      </c>
      <c r="E165" s="30" t="s">
        <v>643</v>
      </c>
    </row>
    <row r="166" spans="1:18" x14ac:dyDescent="0.2">
      <c r="A166" s="19" t="s">
        <v>59</v>
      </c>
      <c r="B166" s="24" t="s">
        <v>210</v>
      </c>
      <c r="C166" s="24" t="s">
        <v>865</v>
      </c>
      <c r="D166" s="19" t="s">
        <v>61</v>
      </c>
      <c r="E166" s="25" t="s">
        <v>866</v>
      </c>
      <c r="F166" s="26" t="s">
        <v>568</v>
      </c>
      <c r="G166" s="27">
        <v>8</v>
      </c>
      <c r="H166" s="28">
        <v>0</v>
      </c>
      <c r="I166" s="28">
        <f>ROUND(ROUND(H166,2)*ROUND(G166,3),2)</f>
        <v>0</v>
      </c>
      <c r="O166">
        <f>(I166*21)/100</f>
        <v>0</v>
      </c>
      <c r="P166" t="s">
        <v>33</v>
      </c>
    </row>
    <row r="167" spans="1:18" x14ac:dyDescent="0.2">
      <c r="A167" s="29" t="s">
        <v>64</v>
      </c>
      <c r="E167" s="30" t="s">
        <v>61</v>
      </c>
    </row>
    <row r="168" spans="1:18" x14ac:dyDescent="0.2">
      <c r="A168" s="31" t="s">
        <v>65</v>
      </c>
      <c r="E168" s="32" t="s">
        <v>532</v>
      </c>
    </row>
    <row r="169" spans="1:18" ht="38.25" x14ac:dyDescent="0.2">
      <c r="A169" t="s">
        <v>67</v>
      </c>
      <c r="E169" s="30" t="s">
        <v>867</v>
      </c>
    </row>
    <row r="170" spans="1:18" ht="12.75" customHeight="1" x14ac:dyDescent="0.2">
      <c r="A170" s="5" t="s">
        <v>56</v>
      </c>
      <c r="B170" s="5"/>
      <c r="C170" s="33" t="s">
        <v>478</v>
      </c>
      <c r="D170" s="5"/>
      <c r="E170" s="22" t="s">
        <v>670</v>
      </c>
      <c r="F170" s="5"/>
      <c r="G170" s="5"/>
      <c r="H170" s="5"/>
      <c r="I170" s="34">
        <f>0+Q170</f>
        <v>0</v>
      </c>
      <c r="O170">
        <f>0+R170</f>
        <v>0</v>
      </c>
      <c r="Q170">
        <f>0+I171+I175+I179+I183+I187+I191+I195+I199+I203+I207+I211+I215+I219</f>
        <v>0</v>
      </c>
      <c r="R170">
        <f>0+O171+O175+O179+O183+O187+O191+O195+O199+O203+O207+O211+O215+O219</f>
        <v>0</v>
      </c>
    </row>
    <row r="171" spans="1:18" ht="25.5" x14ac:dyDescent="0.2">
      <c r="A171" s="19" t="s">
        <v>59</v>
      </c>
      <c r="B171" s="24" t="s">
        <v>213</v>
      </c>
      <c r="C171" s="24" t="s">
        <v>1019</v>
      </c>
      <c r="D171" s="19" t="s">
        <v>61</v>
      </c>
      <c r="E171" s="25" t="s">
        <v>1020</v>
      </c>
      <c r="F171" s="26" t="s">
        <v>568</v>
      </c>
      <c r="G171" s="27">
        <v>1</v>
      </c>
      <c r="H171" s="28">
        <v>0</v>
      </c>
      <c r="I171" s="28">
        <f>ROUND(ROUND(H171,2)*ROUND(G171,3),2)</f>
        <v>0</v>
      </c>
      <c r="O171">
        <f>(I171*21)/100</f>
        <v>0</v>
      </c>
      <c r="P171" t="s">
        <v>33</v>
      </c>
    </row>
    <row r="172" spans="1:18" x14ac:dyDescent="0.2">
      <c r="A172" s="29" t="s">
        <v>64</v>
      </c>
      <c r="E172" s="30" t="s">
        <v>61</v>
      </c>
    </row>
    <row r="173" spans="1:18" x14ac:dyDescent="0.2">
      <c r="A173" s="31" t="s">
        <v>65</v>
      </c>
      <c r="E173" s="32" t="s">
        <v>532</v>
      </c>
    </row>
    <row r="174" spans="1:18" ht="63.75" x14ac:dyDescent="0.2">
      <c r="A174" t="s">
        <v>67</v>
      </c>
      <c r="E174" s="30" t="s">
        <v>700</v>
      </c>
    </row>
    <row r="175" spans="1:18" ht="25.5" x14ac:dyDescent="0.2">
      <c r="A175" s="19" t="s">
        <v>59</v>
      </c>
      <c r="B175" s="24" t="s">
        <v>217</v>
      </c>
      <c r="C175" s="24" t="s">
        <v>674</v>
      </c>
      <c r="D175" s="19" t="s">
        <v>61</v>
      </c>
      <c r="E175" s="25" t="s">
        <v>675</v>
      </c>
      <c r="F175" s="26" t="s">
        <v>568</v>
      </c>
      <c r="G175" s="27">
        <v>1</v>
      </c>
      <c r="H175" s="28">
        <v>0</v>
      </c>
      <c r="I175" s="28">
        <f>ROUND(ROUND(H175,2)*ROUND(G175,3),2)</f>
        <v>0</v>
      </c>
      <c r="O175">
        <f>(I175*21)/100</f>
        <v>0</v>
      </c>
      <c r="P175" t="s">
        <v>33</v>
      </c>
    </row>
    <row r="176" spans="1:18" x14ac:dyDescent="0.2">
      <c r="A176" s="29" t="s">
        <v>64</v>
      </c>
      <c r="E176" s="30" t="s">
        <v>61</v>
      </c>
    </row>
    <row r="177" spans="1:16" x14ac:dyDescent="0.2">
      <c r="A177" s="31" t="s">
        <v>65</v>
      </c>
      <c r="E177" s="32" t="s">
        <v>532</v>
      </c>
    </row>
    <row r="178" spans="1:16" ht="38.25" x14ac:dyDescent="0.2">
      <c r="A178" t="s">
        <v>67</v>
      </c>
      <c r="E178" s="30" t="s">
        <v>676</v>
      </c>
    </row>
    <row r="179" spans="1:16" x14ac:dyDescent="0.2">
      <c r="A179" s="19" t="s">
        <v>59</v>
      </c>
      <c r="B179" s="24" t="s">
        <v>221</v>
      </c>
      <c r="C179" s="24" t="s">
        <v>1094</v>
      </c>
      <c r="D179" s="19" t="s">
        <v>61</v>
      </c>
      <c r="E179" s="25" t="s">
        <v>1095</v>
      </c>
      <c r="F179" s="26" t="s">
        <v>568</v>
      </c>
      <c r="G179" s="27">
        <v>1</v>
      </c>
      <c r="H179" s="28">
        <v>0</v>
      </c>
      <c r="I179" s="28">
        <f>ROUND(ROUND(H179,2)*ROUND(G179,3),2)</f>
        <v>0</v>
      </c>
      <c r="O179">
        <f>(I179*21)/100</f>
        <v>0</v>
      </c>
      <c r="P179" t="s">
        <v>33</v>
      </c>
    </row>
    <row r="180" spans="1:16" x14ac:dyDescent="0.2">
      <c r="A180" s="29" t="s">
        <v>64</v>
      </c>
      <c r="E180" s="30" t="s">
        <v>61</v>
      </c>
    </row>
    <row r="181" spans="1:16" x14ac:dyDescent="0.2">
      <c r="A181" s="31" t="s">
        <v>65</v>
      </c>
      <c r="E181" s="32" t="s">
        <v>532</v>
      </c>
    </row>
    <row r="182" spans="1:16" ht="38.25" x14ac:dyDescent="0.2">
      <c r="A182" t="s">
        <v>67</v>
      </c>
      <c r="E182" s="30" t="s">
        <v>679</v>
      </c>
    </row>
    <row r="183" spans="1:16" x14ac:dyDescent="0.2">
      <c r="A183" s="19" t="s">
        <v>59</v>
      </c>
      <c r="B183" s="24" t="s">
        <v>225</v>
      </c>
      <c r="C183" s="24" t="s">
        <v>907</v>
      </c>
      <c r="D183" s="19" t="s">
        <v>61</v>
      </c>
      <c r="E183" s="25" t="s">
        <v>908</v>
      </c>
      <c r="F183" s="26" t="s">
        <v>568</v>
      </c>
      <c r="G183" s="27">
        <v>2</v>
      </c>
      <c r="H183" s="28">
        <v>0</v>
      </c>
      <c r="I183" s="28">
        <f>ROUND(ROUND(H183,2)*ROUND(G183,3),2)</f>
        <v>0</v>
      </c>
      <c r="O183">
        <f>(I183*21)/100</f>
        <v>0</v>
      </c>
      <c r="P183" t="s">
        <v>33</v>
      </c>
    </row>
    <row r="184" spans="1:16" x14ac:dyDescent="0.2">
      <c r="A184" s="29" t="s">
        <v>64</v>
      </c>
      <c r="E184" s="30" t="s">
        <v>61</v>
      </c>
    </row>
    <row r="185" spans="1:16" x14ac:dyDescent="0.2">
      <c r="A185" s="31" t="s">
        <v>65</v>
      </c>
      <c r="E185" s="32" t="s">
        <v>532</v>
      </c>
    </row>
    <row r="186" spans="1:16" ht="38.25" x14ac:dyDescent="0.2">
      <c r="A186" t="s">
        <v>67</v>
      </c>
      <c r="E186" s="30" t="s">
        <v>682</v>
      </c>
    </row>
    <row r="187" spans="1:16" x14ac:dyDescent="0.2">
      <c r="A187" s="19" t="s">
        <v>59</v>
      </c>
      <c r="B187" s="24" t="s">
        <v>229</v>
      </c>
      <c r="C187" s="24" t="s">
        <v>1096</v>
      </c>
      <c r="D187" s="19" t="s">
        <v>61</v>
      </c>
      <c r="E187" s="25" t="s">
        <v>1097</v>
      </c>
      <c r="F187" s="26" t="s">
        <v>568</v>
      </c>
      <c r="G187" s="27">
        <v>1</v>
      </c>
      <c r="H187" s="28">
        <v>0</v>
      </c>
      <c r="I187" s="28">
        <f>ROUND(ROUND(H187,2)*ROUND(G187,3),2)</f>
        <v>0</v>
      </c>
      <c r="O187">
        <f>(I187*21)/100</f>
        <v>0</v>
      </c>
      <c r="P187" t="s">
        <v>33</v>
      </c>
    </row>
    <row r="188" spans="1:16" x14ac:dyDescent="0.2">
      <c r="A188" s="29" t="s">
        <v>64</v>
      </c>
      <c r="E188" s="30" t="s">
        <v>61</v>
      </c>
    </row>
    <row r="189" spans="1:16" x14ac:dyDescent="0.2">
      <c r="A189" s="31" t="s">
        <v>65</v>
      </c>
      <c r="E189" s="32" t="s">
        <v>532</v>
      </c>
    </row>
    <row r="190" spans="1:16" ht="38.25" x14ac:dyDescent="0.2">
      <c r="A190" t="s">
        <v>67</v>
      </c>
      <c r="E190" s="30" t="s">
        <v>682</v>
      </c>
    </row>
    <row r="191" spans="1:16" ht="25.5" x14ac:dyDescent="0.2">
      <c r="A191" s="19" t="s">
        <v>59</v>
      </c>
      <c r="B191" s="24" t="s">
        <v>233</v>
      </c>
      <c r="C191" s="24" t="s">
        <v>1098</v>
      </c>
      <c r="D191" s="19" t="s">
        <v>61</v>
      </c>
      <c r="E191" s="25" t="s">
        <v>1099</v>
      </c>
      <c r="F191" s="26" t="s">
        <v>568</v>
      </c>
      <c r="G191" s="27">
        <v>1</v>
      </c>
      <c r="H191" s="28">
        <v>0</v>
      </c>
      <c r="I191" s="28">
        <f>ROUND(ROUND(H191,2)*ROUND(G191,3),2)</f>
        <v>0</v>
      </c>
      <c r="O191">
        <f>(I191*21)/100</f>
        <v>0</v>
      </c>
      <c r="P191" t="s">
        <v>33</v>
      </c>
    </row>
    <row r="192" spans="1:16" x14ac:dyDescent="0.2">
      <c r="A192" s="29" t="s">
        <v>64</v>
      </c>
      <c r="E192" s="30" t="s">
        <v>61</v>
      </c>
    </row>
    <row r="193" spans="1:16" x14ac:dyDescent="0.2">
      <c r="A193" s="31" t="s">
        <v>65</v>
      </c>
      <c r="E193" s="32" t="s">
        <v>532</v>
      </c>
    </row>
    <row r="194" spans="1:16" ht="38.25" x14ac:dyDescent="0.2">
      <c r="A194" t="s">
        <v>67</v>
      </c>
      <c r="E194" s="30" t="s">
        <v>682</v>
      </c>
    </row>
    <row r="195" spans="1:16" x14ac:dyDescent="0.2">
      <c r="A195" s="19" t="s">
        <v>59</v>
      </c>
      <c r="B195" s="24" t="s">
        <v>237</v>
      </c>
      <c r="C195" s="24" t="s">
        <v>1100</v>
      </c>
      <c r="D195" s="19" t="s">
        <v>61</v>
      </c>
      <c r="E195" s="25" t="s">
        <v>1101</v>
      </c>
      <c r="F195" s="26" t="s">
        <v>568</v>
      </c>
      <c r="G195" s="27">
        <v>1</v>
      </c>
      <c r="H195" s="28">
        <v>0</v>
      </c>
      <c r="I195" s="28">
        <f>ROUND(ROUND(H195,2)*ROUND(G195,3),2)</f>
        <v>0</v>
      </c>
      <c r="O195">
        <f>(I195*21)/100</f>
        <v>0</v>
      </c>
      <c r="P195" t="s">
        <v>33</v>
      </c>
    </row>
    <row r="196" spans="1:16" x14ac:dyDescent="0.2">
      <c r="A196" s="29" t="s">
        <v>64</v>
      </c>
      <c r="E196" s="30" t="s">
        <v>61</v>
      </c>
    </row>
    <row r="197" spans="1:16" x14ac:dyDescent="0.2">
      <c r="A197" s="31" t="s">
        <v>65</v>
      </c>
      <c r="E197" s="32" t="s">
        <v>532</v>
      </c>
    </row>
    <row r="198" spans="1:16" ht="38.25" x14ac:dyDescent="0.2">
      <c r="A198" t="s">
        <v>67</v>
      </c>
      <c r="E198" s="30" t="s">
        <v>682</v>
      </c>
    </row>
    <row r="199" spans="1:16" ht="25.5" x14ac:dyDescent="0.2">
      <c r="A199" s="19" t="s">
        <v>59</v>
      </c>
      <c r="B199" s="24" t="s">
        <v>241</v>
      </c>
      <c r="C199" s="24" t="s">
        <v>1102</v>
      </c>
      <c r="D199" s="19" t="s">
        <v>61</v>
      </c>
      <c r="E199" s="25" t="s">
        <v>1103</v>
      </c>
      <c r="F199" s="26" t="s">
        <v>568</v>
      </c>
      <c r="G199" s="27">
        <v>1</v>
      </c>
      <c r="H199" s="28">
        <v>0</v>
      </c>
      <c r="I199" s="28">
        <f>ROUND(ROUND(H199,2)*ROUND(G199,3),2)</f>
        <v>0</v>
      </c>
      <c r="O199">
        <f>(I199*21)/100</f>
        <v>0</v>
      </c>
      <c r="P199" t="s">
        <v>33</v>
      </c>
    </row>
    <row r="200" spans="1:16" x14ac:dyDescent="0.2">
      <c r="A200" s="29" t="s">
        <v>64</v>
      </c>
      <c r="E200" s="30" t="s">
        <v>61</v>
      </c>
    </row>
    <row r="201" spans="1:16" x14ac:dyDescent="0.2">
      <c r="A201" s="31" t="s">
        <v>65</v>
      </c>
      <c r="E201" s="32" t="s">
        <v>532</v>
      </c>
    </row>
    <row r="202" spans="1:16" ht="38.25" x14ac:dyDescent="0.2">
      <c r="A202" t="s">
        <v>67</v>
      </c>
      <c r="E202" s="30" t="s">
        <v>682</v>
      </c>
    </row>
    <row r="203" spans="1:16" x14ac:dyDescent="0.2">
      <c r="A203" s="19" t="s">
        <v>59</v>
      </c>
      <c r="B203" s="24" t="s">
        <v>245</v>
      </c>
      <c r="C203" s="24" t="s">
        <v>685</v>
      </c>
      <c r="D203" s="19" t="s">
        <v>61</v>
      </c>
      <c r="E203" s="25" t="s">
        <v>686</v>
      </c>
      <c r="F203" s="26" t="s">
        <v>482</v>
      </c>
      <c r="G203" s="27">
        <v>48</v>
      </c>
      <c r="H203" s="28">
        <v>0</v>
      </c>
      <c r="I203" s="28">
        <f>ROUND(ROUND(H203,2)*ROUND(G203,3),2)</f>
        <v>0</v>
      </c>
      <c r="O203">
        <f>(I203*21)/100</f>
        <v>0</v>
      </c>
      <c r="P203" t="s">
        <v>33</v>
      </c>
    </row>
    <row r="204" spans="1:16" x14ac:dyDescent="0.2">
      <c r="A204" s="29" t="s">
        <v>64</v>
      </c>
      <c r="E204" s="30" t="s">
        <v>61</v>
      </c>
    </row>
    <row r="205" spans="1:16" x14ac:dyDescent="0.2">
      <c r="A205" s="31" t="s">
        <v>65</v>
      </c>
      <c r="E205" s="32" t="s">
        <v>532</v>
      </c>
    </row>
    <row r="206" spans="1:16" ht="51" x14ac:dyDescent="0.2">
      <c r="A206" t="s">
        <v>67</v>
      </c>
      <c r="E206" s="30" t="s">
        <v>687</v>
      </c>
    </row>
    <row r="207" spans="1:16" x14ac:dyDescent="0.2">
      <c r="A207" s="19" t="s">
        <v>59</v>
      </c>
      <c r="B207" s="24" t="s">
        <v>249</v>
      </c>
      <c r="C207" s="24" t="s">
        <v>688</v>
      </c>
      <c r="D207" s="19" t="s">
        <v>61</v>
      </c>
      <c r="E207" s="25" t="s">
        <v>689</v>
      </c>
      <c r="F207" s="26" t="s">
        <v>482</v>
      </c>
      <c r="G207" s="27">
        <v>32</v>
      </c>
      <c r="H207" s="28">
        <v>0</v>
      </c>
      <c r="I207" s="28">
        <f>ROUND(ROUND(H207,2)*ROUND(G207,3),2)</f>
        <v>0</v>
      </c>
      <c r="O207">
        <f>(I207*21)/100</f>
        <v>0</v>
      </c>
      <c r="P207" t="s">
        <v>33</v>
      </c>
    </row>
    <row r="208" spans="1:16" x14ac:dyDescent="0.2">
      <c r="A208" s="29" t="s">
        <v>64</v>
      </c>
      <c r="E208" s="30" t="s">
        <v>61</v>
      </c>
    </row>
    <row r="209" spans="1:18" x14ac:dyDescent="0.2">
      <c r="A209" s="31" t="s">
        <v>65</v>
      </c>
      <c r="E209" s="32" t="s">
        <v>532</v>
      </c>
    </row>
    <row r="210" spans="1:18" ht="38.25" x14ac:dyDescent="0.2">
      <c r="A210" t="s">
        <v>67</v>
      </c>
      <c r="E210" s="30" t="s">
        <v>690</v>
      </c>
    </row>
    <row r="211" spans="1:18" x14ac:dyDescent="0.2">
      <c r="A211" s="19" t="s">
        <v>59</v>
      </c>
      <c r="B211" s="24" t="s">
        <v>252</v>
      </c>
      <c r="C211" s="24" t="s">
        <v>480</v>
      </c>
      <c r="D211" s="19" t="s">
        <v>61</v>
      </c>
      <c r="E211" s="25" t="s">
        <v>481</v>
      </c>
      <c r="F211" s="26" t="s">
        <v>482</v>
      </c>
      <c r="G211" s="27">
        <v>32</v>
      </c>
      <c r="H211" s="28">
        <v>0</v>
      </c>
      <c r="I211" s="28">
        <f>ROUND(ROUND(H211,2)*ROUND(G211,3),2)</f>
        <v>0</v>
      </c>
      <c r="O211">
        <f>(I211*21)/100</f>
        <v>0</v>
      </c>
      <c r="P211" t="s">
        <v>33</v>
      </c>
    </row>
    <row r="212" spans="1:18" x14ac:dyDescent="0.2">
      <c r="A212" s="29" t="s">
        <v>64</v>
      </c>
      <c r="E212" s="30" t="s">
        <v>61</v>
      </c>
    </row>
    <row r="213" spans="1:18" x14ac:dyDescent="0.2">
      <c r="A213" s="31" t="s">
        <v>65</v>
      </c>
      <c r="E213" s="32" t="s">
        <v>532</v>
      </c>
    </row>
    <row r="214" spans="1:18" ht="38.25" x14ac:dyDescent="0.2">
      <c r="A214" t="s">
        <v>67</v>
      </c>
      <c r="E214" s="30" t="s">
        <v>691</v>
      </c>
    </row>
    <row r="215" spans="1:18" x14ac:dyDescent="0.2">
      <c r="A215" s="19" t="s">
        <v>59</v>
      </c>
      <c r="B215" s="24" t="s">
        <v>255</v>
      </c>
      <c r="C215" s="24" t="s">
        <v>692</v>
      </c>
      <c r="D215" s="19" t="s">
        <v>61</v>
      </c>
      <c r="E215" s="25" t="s">
        <v>693</v>
      </c>
      <c r="F215" s="26" t="s">
        <v>482</v>
      </c>
      <c r="G215" s="27">
        <v>16</v>
      </c>
      <c r="H215" s="28">
        <v>0</v>
      </c>
      <c r="I215" s="28">
        <f>ROUND(ROUND(H215,2)*ROUND(G215,3),2)</f>
        <v>0</v>
      </c>
      <c r="O215">
        <f>(I215*21)/100</f>
        <v>0</v>
      </c>
      <c r="P215" t="s">
        <v>33</v>
      </c>
    </row>
    <row r="216" spans="1:18" x14ac:dyDescent="0.2">
      <c r="A216" s="29" t="s">
        <v>64</v>
      </c>
      <c r="E216" s="30" t="s">
        <v>61</v>
      </c>
    </row>
    <row r="217" spans="1:18" x14ac:dyDescent="0.2">
      <c r="A217" s="31" t="s">
        <v>65</v>
      </c>
      <c r="E217" s="32" t="s">
        <v>532</v>
      </c>
    </row>
    <row r="218" spans="1:18" ht="38.25" x14ac:dyDescent="0.2">
      <c r="A218" t="s">
        <v>67</v>
      </c>
      <c r="E218" s="30" t="s">
        <v>694</v>
      </c>
    </row>
    <row r="219" spans="1:18" x14ac:dyDescent="0.2">
      <c r="A219" s="19" t="s">
        <v>59</v>
      </c>
      <c r="B219" s="24" t="s">
        <v>258</v>
      </c>
      <c r="C219" s="24" t="s">
        <v>912</v>
      </c>
      <c r="D219" s="19" t="s">
        <v>61</v>
      </c>
      <c r="E219" s="25" t="s">
        <v>913</v>
      </c>
      <c r="F219" s="26" t="s">
        <v>482</v>
      </c>
      <c r="G219" s="27">
        <v>16</v>
      </c>
      <c r="H219" s="28">
        <v>0</v>
      </c>
      <c r="I219" s="28">
        <f>ROUND(ROUND(H219,2)*ROUND(G219,3),2)</f>
        <v>0</v>
      </c>
      <c r="O219">
        <f>(I219*21)/100</f>
        <v>0</v>
      </c>
      <c r="P219" t="s">
        <v>33</v>
      </c>
    </row>
    <row r="220" spans="1:18" x14ac:dyDescent="0.2">
      <c r="A220" s="29" t="s">
        <v>64</v>
      </c>
      <c r="E220" s="30" t="s">
        <v>61</v>
      </c>
    </row>
    <row r="221" spans="1:18" x14ac:dyDescent="0.2">
      <c r="A221" s="31" t="s">
        <v>65</v>
      </c>
      <c r="E221" s="32" t="s">
        <v>532</v>
      </c>
    </row>
    <row r="222" spans="1:18" ht="38.25" x14ac:dyDescent="0.2">
      <c r="A222" t="s">
        <v>67</v>
      </c>
      <c r="E222" s="30" t="s">
        <v>914</v>
      </c>
    </row>
    <row r="223" spans="1:18" ht="12.75" customHeight="1" x14ac:dyDescent="0.2">
      <c r="A223" s="5" t="s">
        <v>56</v>
      </c>
      <c r="B223" s="5"/>
      <c r="C223" s="33" t="s">
        <v>710</v>
      </c>
      <c r="D223" s="5"/>
      <c r="E223" s="22" t="s">
        <v>711</v>
      </c>
      <c r="F223" s="5"/>
      <c r="G223" s="5"/>
      <c r="H223" s="5"/>
      <c r="I223" s="34">
        <f>0+Q223</f>
        <v>0</v>
      </c>
      <c r="O223">
        <f>0+R223</f>
        <v>0</v>
      </c>
      <c r="Q223">
        <f>0+I224</f>
        <v>0</v>
      </c>
      <c r="R223">
        <f>0+O224</f>
        <v>0</v>
      </c>
    </row>
    <row r="224" spans="1:18" x14ac:dyDescent="0.2">
      <c r="A224" s="19" t="s">
        <v>59</v>
      </c>
      <c r="B224" s="24" t="s">
        <v>262</v>
      </c>
      <c r="C224" s="24" t="s">
        <v>915</v>
      </c>
      <c r="D224" s="19" t="s">
        <v>61</v>
      </c>
      <c r="E224" s="25" t="s">
        <v>720</v>
      </c>
      <c r="F224" s="26" t="s">
        <v>568</v>
      </c>
      <c r="G224" s="27">
        <v>1</v>
      </c>
      <c r="H224" s="28">
        <v>0</v>
      </c>
      <c r="I224" s="28">
        <f>ROUND(ROUND(H224,2)*ROUND(G224,3),2)</f>
        <v>0</v>
      </c>
      <c r="O224">
        <f>(I224*21)/100</f>
        <v>0</v>
      </c>
      <c r="P224" t="s">
        <v>33</v>
      </c>
    </row>
    <row r="225" spans="1:5" x14ac:dyDescent="0.2">
      <c r="A225" s="29" t="s">
        <v>64</v>
      </c>
      <c r="E225" s="30" t="s">
        <v>61</v>
      </c>
    </row>
    <row r="226" spans="1:5" x14ac:dyDescent="0.2">
      <c r="A226" s="31" t="s">
        <v>65</v>
      </c>
      <c r="E226" s="32" t="s">
        <v>532</v>
      </c>
    </row>
    <row r="227" spans="1:5" ht="25.5" x14ac:dyDescent="0.2">
      <c r="A227" t="s">
        <v>67</v>
      </c>
      <c r="E227" s="30" t="s">
        <v>916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0+O11</f>
        <v>0</v>
      </c>
      <c r="P2" t="s">
        <v>32</v>
      </c>
    </row>
    <row r="3" spans="1:18" ht="15" customHeight="1" x14ac:dyDescent="0.25">
      <c r="A3" t="s">
        <v>12</v>
      </c>
      <c r="B3" s="10" t="s">
        <v>14</v>
      </c>
      <c r="C3" s="40" t="s">
        <v>15</v>
      </c>
      <c r="D3" s="36"/>
      <c r="E3" s="11" t="s">
        <v>16</v>
      </c>
      <c r="F3" s="1"/>
      <c r="G3" s="8"/>
      <c r="H3" s="7" t="s">
        <v>1106</v>
      </c>
      <c r="I3" s="35">
        <f>0+I11</f>
        <v>0</v>
      </c>
      <c r="O3" t="s">
        <v>29</v>
      </c>
      <c r="P3" t="s">
        <v>33</v>
      </c>
    </row>
    <row r="4" spans="1:18" ht="15" customHeight="1" x14ac:dyDescent="0.25">
      <c r="A4" t="s">
        <v>17</v>
      </c>
      <c r="B4" s="10" t="s">
        <v>18</v>
      </c>
      <c r="C4" s="40" t="s">
        <v>729</v>
      </c>
      <c r="D4" s="36"/>
      <c r="E4" s="11" t="s">
        <v>730</v>
      </c>
      <c r="F4" s="1"/>
      <c r="G4" s="1"/>
      <c r="H4" s="9"/>
      <c r="I4" s="9"/>
      <c r="O4" t="s">
        <v>30</v>
      </c>
      <c r="P4" t="s">
        <v>33</v>
      </c>
    </row>
    <row r="5" spans="1:18" ht="12.75" customHeight="1" x14ac:dyDescent="0.25">
      <c r="A5" t="s">
        <v>21</v>
      </c>
      <c r="B5" s="10" t="s">
        <v>18</v>
      </c>
      <c r="C5" s="40" t="s">
        <v>731</v>
      </c>
      <c r="D5" s="36"/>
      <c r="E5" s="11" t="s">
        <v>732</v>
      </c>
      <c r="F5" s="1"/>
      <c r="G5" s="1"/>
      <c r="H5" s="1"/>
      <c r="I5" s="1"/>
      <c r="O5" t="s">
        <v>31</v>
      </c>
      <c r="P5" t="s">
        <v>33</v>
      </c>
    </row>
    <row r="6" spans="1:18" ht="12.75" customHeight="1" x14ac:dyDescent="0.25">
      <c r="A6" t="s">
        <v>24</v>
      </c>
      <c r="B6" s="10" t="s">
        <v>18</v>
      </c>
      <c r="C6" s="40" t="s">
        <v>1104</v>
      </c>
      <c r="D6" s="36"/>
      <c r="E6" s="11" t="s">
        <v>1105</v>
      </c>
      <c r="F6" s="1"/>
      <c r="G6" s="1"/>
      <c r="H6" s="1"/>
      <c r="I6" s="1"/>
    </row>
    <row r="7" spans="1:18" ht="12.75" customHeight="1" x14ac:dyDescent="0.25">
      <c r="A7" t="s">
        <v>27</v>
      </c>
      <c r="B7" s="13" t="s">
        <v>28</v>
      </c>
      <c r="C7" s="41" t="s">
        <v>1106</v>
      </c>
      <c r="D7" s="42"/>
      <c r="E7" s="14" t="s">
        <v>1107</v>
      </c>
      <c r="F7" s="5"/>
      <c r="G7" s="5"/>
      <c r="H7" s="5"/>
      <c r="I7" s="5"/>
    </row>
    <row r="8" spans="1:18" ht="12.75" customHeight="1" x14ac:dyDescent="0.2">
      <c r="A8" s="39" t="s">
        <v>36</v>
      </c>
      <c r="B8" s="39" t="s">
        <v>38</v>
      </c>
      <c r="C8" s="39" t="s">
        <v>40</v>
      </c>
      <c r="D8" s="39" t="s">
        <v>41</v>
      </c>
      <c r="E8" s="39" t="s">
        <v>42</v>
      </c>
      <c r="F8" s="39" t="s">
        <v>44</v>
      </c>
      <c r="G8" s="39" t="s">
        <v>46</v>
      </c>
      <c r="H8" s="39" t="s">
        <v>48</v>
      </c>
      <c r="I8" s="39"/>
    </row>
    <row r="9" spans="1:18" ht="12.75" customHeight="1" x14ac:dyDescent="0.2">
      <c r="A9" s="39"/>
      <c r="B9" s="39"/>
      <c r="C9" s="39"/>
      <c r="D9" s="39"/>
      <c r="E9" s="39"/>
      <c r="F9" s="39"/>
      <c r="G9" s="39"/>
      <c r="H9" s="12" t="s">
        <v>49</v>
      </c>
      <c r="I9" s="12" t="s">
        <v>51</v>
      </c>
    </row>
    <row r="10" spans="1:18" ht="12.75" customHeight="1" x14ac:dyDescent="0.2">
      <c r="A10" s="12" t="s">
        <v>37</v>
      </c>
      <c r="B10" s="12" t="s">
        <v>39</v>
      </c>
      <c r="C10" s="12" t="s">
        <v>33</v>
      </c>
      <c r="D10" s="12" t="s">
        <v>32</v>
      </c>
      <c r="E10" s="12" t="s">
        <v>43</v>
      </c>
      <c r="F10" s="12" t="s">
        <v>45</v>
      </c>
      <c r="G10" s="12" t="s">
        <v>47</v>
      </c>
      <c r="H10" s="12" t="s">
        <v>50</v>
      </c>
      <c r="I10" s="12" t="s">
        <v>52</v>
      </c>
    </row>
    <row r="11" spans="1:18" ht="12.75" customHeight="1" x14ac:dyDescent="0.2">
      <c r="A11" s="20" t="s">
        <v>56</v>
      </c>
      <c r="B11" s="20"/>
      <c r="C11" s="21" t="s">
        <v>37</v>
      </c>
      <c r="D11" s="20"/>
      <c r="E11" s="22" t="s">
        <v>1110</v>
      </c>
      <c r="F11" s="20"/>
      <c r="G11" s="20"/>
      <c r="H11" s="20"/>
      <c r="I11" s="23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9" t="s">
        <v>59</v>
      </c>
      <c r="B12" s="24" t="s">
        <v>39</v>
      </c>
      <c r="C12" s="24" t="s">
        <v>1106</v>
      </c>
      <c r="D12" s="19" t="s">
        <v>61</v>
      </c>
      <c r="E12" s="25" t="s">
        <v>1107</v>
      </c>
      <c r="F12" s="26" t="s">
        <v>1111</v>
      </c>
      <c r="G12" s="27">
        <v>1</v>
      </c>
      <c r="H12" s="28">
        <v>0</v>
      </c>
      <c r="I12" s="28">
        <f>ROUND(ROUND(H12,2)*ROUND(G12,3),2)</f>
        <v>0</v>
      </c>
      <c r="O12">
        <f>(I12*0)/100</f>
        <v>0</v>
      </c>
      <c r="P12" t="s">
        <v>37</v>
      </c>
    </row>
    <row r="13" spans="1:18" x14ac:dyDescent="0.2">
      <c r="A13" s="29" t="s">
        <v>64</v>
      </c>
      <c r="E13" s="30" t="s">
        <v>61</v>
      </c>
    </row>
    <row r="14" spans="1:18" x14ac:dyDescent="0.2">
      <c r="A14" s="31" t="s">
        <v>65</v>
      </c>
      <c r="E14" s="32" t="s">
        <v>61</v>
      </c>
    </row>
    <row r="15" spans="1:18" x14ac:dyDescent="0.2">
      <c r="A15" t="s">
        <v>67</v>
      </c>
      <c r="E15" s="30" t="s">
        <v>61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opLeftCell="B1" workbookViewId="0">
      <pane ySplit="8" topLeftCell="A9" activePane="bottomLeft" state="frozen"/>
      <selection pane="bottomLeft" activeCell="B17" sqref="B1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5" width="16.5703125" hidden="1" customWidth="1"/>
    <col min="16" max="16" width="4" hidden="1" customWidth="1"/>
    <col min="17" max="17" width="16.85546875" hidden="1" customWidth="1"/>
    <col min="18" max="18" width="17.57031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0+O9+O22</f>
        <v>0</v>
      </c>
      <c r="P2" t="s">
        <v>32</v>
      </c>
    </row>
    <row r="3" spans="1:18" ht="15" customHeight="1" x14ac:dyDescent="0.25">
      <c r="A3" t="s">
        <v>12</v>
      </c>
      <c r="B3" s="10" t="s">
        <v>14</v>
      </c>
      <c r="C3" s="40" t="s">
        <v>15</v>
      </c>
      <c r="D3" s="36"/>
      <c r="E3" s="11" t="s">
        <v>16</v>
      </c>
      <c r="F3" s="1"/>
      <c r="G3" s="8"/>
      <c r="H3" s="7" t="s">
        <v>1114</v>
      </c>
      <c r="I3" s="35">
        <f>0+I9+I22</f>
        <v>0</v>
      </c>
      <c r="O3" t="s">
        <v>29</v>
      </c>
      <c r="P3" t="s">
        <v>33</v>
      </c>
    </row>
    <row r="4" spans="1:18" ht="15" customHeight="1" x14ac:dyDescent="0.25">
      <c r="A4" t="s">
        <v>17</v>
      </c>
      <c r="B4" s="10" t="s">
        <v>18</v>
      </c>
      <c r="C4" s="40" t="s">
        <v>1112</v>
      </c>
      <c r="D4" s="36"/>
      <c r="E4" s="11" t="s">
        <v>1113</v>
      </c>
      <c r="F4" s="1"/>
      <c r="G4" s="1"/>
      <c r="H4" s="9"/>
      <c r="I4" s="9"/>
      <c r="O4" t="s">
        <v>30</v>
      </c>
      <c r="P4" t="s">
        <v>33</v>
      </c>
    </row>
    <row r="5" spans="1:18" ht="12.75" customHeight="1" x14ac:dyDescent="0.25">
      <c r="A5" t="s">
        <v>21</v>
      </c>
      <c r="B5" s="13" t="s">
        <v>28</v>
      </c>
      <c r="C5" s="41" t="s">
        <v>1114</v>
      </c>
      <c r="D5" s="42"/>
      <c r="E5" s="14" t="s">
        <v>1113</v>
      </c>
      <c r="F5" s="5"/>
      <c r="G5" s="5"/>
      <c r="H5" s="5"/>
      <c r="I5" s="5"/>
      <c r="O5" t="s">
        <v>31</v>
      </c>
      <c r="P5" t="s">
        <v>33</v>
      </c>
    </row>
    <row r="6" spans="1:18" ht="12.75" customHeight="1" x14ac:dyDescent="0.2">
      <c r="A6" s="39" t="s">
        <v>36</v>
      </c>
      <c r="B6" s="39" t="s">
        <v>38</v>
      </c>
      <c r="C6" s="39" t="s">
        <v>40</v>
      </c>
      <c r="D6" s="39" t="s">
        <v>41</v>
      </c>
      <c r="E6" s="39" t="s">
        <v>42</v>
      </c>
      <c r="F6" s="39" t="s">
        <v>44</v>
      </c>
      <c r="G6" s="39" t="s">
        <v>46</v>
      </c>
      <c r="H6" s="39" t="s">
        <v>48</v>
      </c>
      <c r="I6" s="39"/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2" t="s">
        <v>49</v>
      </c>
      <c r="I7" s="12" t="s">
        <v>51</v>
      </c>
    </row>
    <row r="8" spans="1:18" ht="12.75" customHeight="1" x14ac:dyDescent="0.2">
      <c r="A8" s="12" t="s">
        <v>37</v>
      </c>
      <c r="B8" s="12" t="s">
        <v>39</v>
      </c>
      <c r="C8" s="12" t="s">
        <v>33</v>
      </c>
      <c r="D8" s="12" t="s">
        <v>32</v>
      </c>
      <c r="E8" s="12" t="s">
        <v>43</v>
      </c>
      <c r="F8" s="12" t="s">
        <v>45</v>
      </c>
      <c r="G8" s="12" t="s">
        <v>47</v>
      </c>
      <c r="H8" s="12" t="s">
        <v>50</v>
      </c>
      <c r="I8" s="12" t="s">
        <v>52</v>
      </c>
    </row>
    <row r="9" spans="1:18" ht="12.75" customHeight="1" x14ac:dyDescent="0.2">
      <c r="A9" s="20" t="s">
        <v>56</v>
      </c>
      <c r="B9" s="20"/>
      <c r="C9" s="21" t="s">
        <v>39</v>
      </c>
      <c r="D9" s="20"/>
      <c r="E9" s="22" t="s">
        <v>1116</v>
      </c>
      <c r="F9" s="20"/>
      <c r="G9" s="20"/>
      <c r="H9" s="20"/>
      <c r="I9" s="23">
        <f>0+Q9</f>
        <v>0</v>
      </c>
      <c r="O9">
        <f>0+R9</f>
        <v>0</v>
      </c>
      <c r="Q9" s="43">
        <f>0+I10+I14+I18</f>
        <v>0</v>
      </c>
      <c r="R9">
        <f>0+O10+O14+O18</f>
        <v>0</v>
      </c>
    </row>
    <row r="10" spans="1:18" x14ac:dyDescent="0.2">
      <c r="A10" s="19" t="s">
        <v>59</v>
      </c>
      <c r="B10" s="24" t="s">
        <v>39</v>
      </c>
      <c r="C10" s="24" t="s">
        <v>1117</v>
      </c>
      <c r="D10" s="19" t="s">
        <v>61</v>
      </c>
      <c r="E10" s="25" t="s">
        <v>1118</v>
      </c>
      <c r="F10" s="26" t="s">
        <v>920</v>
      </c>
      <c r="G10" s="27">
        <v>1</v>
      </c>
      <c r="H10" s="28">
        <v>0</v>
      </c>
      <c r="I10" s="28">
        <f>ROUND(ROUND(H10,2)*ROUND(G10,3),2)</f>
        <v>0</v>
      </c>
      <c r="O10">
        <f>(I10*21)/100</f>
        <v>0</v>
      </c>
      <c r="P10" t="s">
        <v>33</v>
      </c>
    </row>
    <row r="11" spans="1:18" x14ac:dyDescent="0.2">
      <c r="A11" s="29" t="s">
        <v>64</v>
      </c>
      <c r="E11" s="30" t="s">
        <v>1118</v>
      </c>
    </row>
    <row r="12" spans="1:18" ht="25.5" x14ac:dyDescent="0.2">
      <c r="A12" s="31" t="s">
        <v>65</v>
      </c>
      <c r="E12" s="32" t="s">
        <v>1119</v>
      </c>
    </row>
    <row r="13" spans="1:18" ht="102" x14ac:dyDescent="0.2">
      <c r="A13" t="s">
        <v>67</v>
      </c>
      <c r="E13" s="30" t="s">
        <v>1120</v>
      </c>
    </row>
    <row r="14" spans="1:18" x14ac:dyDescent="0.2">
      <c r="A14" s="19" t="s">
        <v>59</v>
      </c>
      <c r="B14" s="24" t="s">
        <v>33</v>
      </c>
      <c r="C14" s="24" t="s">
        <v>1121</v>
      </c>
      <c r="D14" s="19" t="s">
        <v>61</v>
      </c>
      <c r="E14" s="25" t="s">
        <v>1122</v>
      </c>
      <c r="F14" s="26" t="s">
        <v>920</v>
      </c>
      <c r="G14" s="27">
        <v>1</v>
      </c>
      <c r="H14" s="28">
        <v>0</v>
      </c>
      <c r="I14" s="28">
        <f>ROUND(ROUND(H14,2)*ROUND(G14,3),2)</f>
        <v>0</v>
      </c>
      <c r="O14">
        <f>(I14*21)/100</f>
        <v>0</v>
      </c>
      <c r="P14" t="s">
        <v>33</v>
      </c>
    </row>
    <row r="15" spans="1:18" x14ac:dyDescent="0.2">
      <c r="A15" s="29" t="s">
        <v>64</v>
      </c>
      <c r="E15" s="30" t="s">
        <v>1122</v>
      </c>
    </row>
    <row r="16" spans="1:18" ht="25.5" x14ac:dyDescent="0.2">
      <c r="A16" s="31" t="s">
        <v>65</v>
      </c>
      <c r="E16" s="32" t="s">
        <v>1119</v>
      </c>
    </row>
    <row r="17" spans="1:18" ht="127.5" x14ac:dyDescent="0.2">
      <c r="A17" t="s">
        <v>67</v>
      </c>
      <c r="E17" s="30" t="s">
        <v>1123</v>
      </c>
    </row>
    <row r="18" spans="1:18" x14ac:dyDescent="0.2">
      <c r="A18" s="19" t="s">
        <v>59</v>
      </c>
      <c r="B18" s="24" t="s">
        <v>32</v>
      </c>
      <c r="C18" s="24" t="s">
        <v>1124</v>
      </c>
      <c r="D18" s="19" t="s">
        <v>61</v>
      </c>
      <c r="E18" s="25" t="s">
        <v>1125</v>
      </c>
      <c r="F18" s="26" t="s">
        <v>920</v>
      </c>
      <c r="G18" s="27">
        <v>1</v>
      </c>
      <c r="H18" s="28">
        <v>0</v>
      </c>
      <c r="I18" s="28">
        <f>ROUND(ROUND(H18,2)*ROUND(G18,3),2)</f>
        <v>0</v>
      </c>
      <c r="O18">
        <f>(I18*21)/100</f>
        <v>0</v>
      </c>
      <c r="P18" t="s">
        <v>33</v>
      </c>
    </row>
    <row r="19" spans="1:18" ht="25.5" x14ac:dyDescent="0.2">
      <c r="A19" s="29" t="s">
        <v>64</v>
      </c>
      <c r="E19" s="30" t="s">
        <v>1126</v>
      </c>
    </row>
    <row r="20" spans="1:18" ht="25.5" x14ac:dyDescent="0.2">
      <c r="A20" s="31" t="s">
        <v>65</v>
      </c>
      <c r="E20" s="32" t="s">
        <v>1119</v>
      </c>
    </row>
    <row r="21" spans="1:18" ht="51" x14ac:dyDescent="0.2">
      <c r="A21" t="s">
        <v>67</v>
      </c>
      <c r="E21" s="30" t="s">
        <v>1127</v>
      </c>
    </row>
    <row r="22" spans="1:18" ht="12.75" customHeight="1" x14ac:dyDescent="0.2">
      <c r="A22" s="5" t="s">
        <v>56</v>
      </c>
      <c r="B22" s="5"/>
      <c r="C22" s="33" t="s">
        <v>33</v>
      </c>
      <c r="D22" s="5"/>
      <c r="E22" s="22" t="s">
        <v>711</v>
      </c>
      <c r="F22" s="5"/>
      <c r="G22" s="5"/>
      <c r="H22" s="5"/>
      <c r="I22" s="34">
        <f>0+Q22</f>
        <v>0</v>
      </c>
      <c r="O22">
        <f>0+R22</f>
        <v>0</v>
      </c>
      <c r="Q22" s="43">
        <f>0+I23+I27</f>
        <v>0</v>
      </c>
      <c r="R22">
        <f>0+O23+O27</f>
        <v>0</v>
      </c>
    </row>
    <row r="23" spans="1:18" x14ac:dyDescent="0.2">
      <c r="A23" s="19" t="s">
        <v>59</v>
      </c>
      <c r="B23" s="24" t="s">
        <v>45</v>
      </c>
      <c r="C23" s="24" t="s">
        <v>1128</v>
      </c>
      <c r="D23" s="19" t="s">
        <v>61</v>
      </c>
      <c r="E23" s="25" t="s">
        <v>1129</v>
      </c>
      <c r="F23" s="26" t="s">
        <v>920</v>
      </c>
      <c r="G23" s="27">
        <v>1</v>
      </c>
      <c r="H23" s="28">
        <v>0</v>
      </c>
      <c r="I23" s="28">
        <f>ROUND(ROUND(H23,2)*ROUND(G23,3),2)</f>
        <v>0</v>
      </c>
      <c r="O23">
        <f>(I23*21)/100</f>
        <v>0</v>
      </c>
      <c r="P23" t="s">
        <v>33</v>
      </c>
    </row>
    <row r="24" spans="1:18" ht="25.5" x14ac:dyDescent="0.2">
      <c r="A24" s="29" t="s">
        <v>64</v>
      </c>
      <c r="E24" s="30" t="s">
        <v>1130</v>
      </c>
    </row>
    <row r="25" spans="1:18" ht="25.5" x14ac:dyDescent="0.2">
      <c r="A25" s="31" t="s">
        <v>65</v>
      </c>
      <c r="E25" s="32" t="s">
        <v>1119</v>
      </c>
    </row>
    <row r="26" spans="1:18" ht="102" x14ac:dyDescent="0.2">
      <c r="A26" t="s">
        <v>67</v>
      </c>
      <c r="E26" s="30" t="s">
        <v>1131</v>
      </c>
    </row>
    <row r="27" spans="1:18" x14ac:dyDescent="0.2">
      <c r="A27" s="19" t="s">
        <v>59</v>
      </c>
      <c r="B27" s="24" t="s">
        <v>47</v>
      </c>
      <c r="C27" s="24" t="s">
        <v>1132</v>
      </c>
      <c r="D27" s="19" t="s">
        <v>61</v>
      </c>
      <c r="E27" s="25" t="s">
        <v>1133</v>
      </c>
      <c r="F27" s="26" t="s">
        <v>920</v>
      </c>
      <c r="G27" s="27">
        <v>1</v>
      </c>
      <c r="H27" s="28">
        <v>0</v>
      </c>
      <c r="I27" s="28">
        <f>ROUND(ROUND(H27,2)*ROUND(G27,3),2)</f>
        <v>0</v>
      </c>
      <c r="O27">
        <f>(I27*21)/100</f>
        <v>0</v>
      </c>
      <c r="P27" t="s">
        <v>33</v>
      </c>
    </row>
    <row r="28" spans="1:18" ht="25.5" x14ac:dyDescent="0.2">
      <c r="A28" s="29" t="s">
        <v>64</v>
      </c>
      <c r="E28" s="30" t="s">
        <v>1134</v>
      </c>
    </row>
    <row r="29" spans="1:18" ht="25.5" x14ac:dyDescent="0.2">
      <c r="A29" s="31" t="s">
        <v>65</v>
      </c>
      <c r="E29" s="32" t="s">
        <v>1119</v>
      </c>
    </row>
    <row r="30" spans="1:18" ht="89.25" x14ac:dyDescent="0.2">
      <c r="A30" t="s">
        <v>67</v>
      </c>
      <c r="E30" s="30" t="s">
        <v>1135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5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0+O11+O72+O369</f>
        <v>0</v>
      </c>
      <c r="P2" t="s">
        <v>32</v>
      </c>
    </row>
    <row r="3" spans="1:18" ht="15" customHeight="1" x14ac:dyDescent="0.25">
      <c r="A3" t="s">
        <v>12</v>
      </c>
      <c r="B3" s="10" t="s">
        <v>14</v>
      </c>
      <c r="C3" s="40" t="s">
        <v>15</v>
      </c>
      <c r="D3" s="36"/>
      <c r="E3" s="11" t="s">
        <v>16</v>
      </c>
      <c r="F3" s="1"/>
      <c r="G3" s="8"/>
      <c r="H3" s="7" t="s">
        <v>34</v>
      </c>
      <c r="I3" s="35">
        <f>0+I11+I72+I369</f>
        <v>0</v>
      </c>
      <c r="O3" t="s">
        <v>29</v>
      </c>
      <c r="P3" t="s">
        <v>33</v>
      </c>
    </row>
    <row r="4" spans="1:18" ht="15" customHeight="1" x14ac:dyDescent="0.25">
      <c r="A4" t="s">
        <v>17</v>
      </c>
      <c r="B4" s="10" t="s">
        <v>18</v>
      </c>
      <c r="C4" s="40" t="s">
        <v>19</v>
      </c>
      <c r="D4" s="36"/>
      <c r="E4" s="11" t="s">
        <v>20</v>
      </c>
      <c r="F4" s="1"/>
      <c r="G4" s="1"/>
      <c r="H4" s="9"/>
      <c r="I4" s="9"/>
      <c r="O4" t="s">
        <v>30</v>
      </c>
      <c r="P4" t="s">
        <v>33</v>
      </c>
    </row>
    <row r="5" spans="1:18" ht="12.75" customHeight="1" x14ac:dyDescent="0.25">
      <c r="A5" t="s">
        <v>21</v>
      </c>
      <c r="B5" s="10" t="s">
        <v>18</v>
      </c>
      <c r="C5" s="40" t="s">
        <v>22</v>
      </c>
      <c r="D5" s="36"/>
      <c r="E5" s="11" t="s">
        <v>23</v>
      </c>
      <c r="F5" s="1"/>
      <c r="G5" s="1"/>
      <c r="H5" s="1"/>
      <c r="I5" s="1"/>
      <c r="O5" t="s">
        <v>31</v>
      </c>
      <c r="P5" t="s">
        <v>33</v>
      </c>
    </row>
    <row r="6" spans="1:18" ht="12.75" customHeight="1" x14ac:dyDescent="0.25">
      <c r="A6" t="s">
        <v>24</v>
      </c>
      <c r="B6" s="10" t="s">
        <v>18</v>
      </c>
      <c r="C6" s="40" t="s">
        <v>25</v>
      </c>
      <c r="D6" s="36"/>
      <c r="E6" s="11" t="s">
        <v>26</v>
      </c>
      <c r="F6" s="1"/>
      <c r="G6" s="1"/>
      <c r="H6" s="1"/>
      <c r="I6" s="1"/>
    </row>
    <row r="7" spans="1:18" ht="12.75" customHeight="1" x14ac:dyDescent="0.25">
      <c r="A7" t="s">
        <v>27</v>
      </c>
      <c r="B7" s="13" t="s">
        <v>28</v>
      </c>
      <c r="C7" s="41" t="s">
        <v>34</v>
      </c>
      <c r="D7" s="42"/>
      <c r="E7" s="14" t="s">
        <v>35</v>
      </c>
      <c r="F7" s="5"/>
      <c r="G7" s="5"/>
      <c r="H7" s="5"/>
      <c r="I7" s="5"/>
    </row>
    <row r="8" spans="1:18" ht="12.75" customHeight="1" x14ac:dyDescent="0.2">
      <c r="A8" s="39" t="s">
        <v>36</v>
      </c>
      <c r="B8" s="39" t="s">
        <v>38</v>
      </c>
      <c r="C8" s="39" t="s">
        <v>40</v>
      </c>
      <c r="D8" s="39" t="s">
        <v>41</v>
      </c>
      <c r="E8" s="39" t="s">
        <v>42</v>
      </c>
      <c r="F8" s="39" t="s">
        <v>44</v>
      </c>
      <c r="G8" s="39" t="s">
        <v>46</v>
      </c>
      <c r="H8" s="39" t="s">
        <v>48</v>
      </c>
      <c r="I8" s="39"/>
    </row>
    <row r="9" spans="1:18" ht="12.75" customHeight="1" x14ac:dyDescent="0.2">
      <c r="A9" s="39"/>
      <c r="B9" s="39"/>
      <c r="C9" s="39"/>
      <c r="D9" s="39"/>
      <c r="E9" s="39"/>
      <c r="F9" s="39"/>
      <c r="G9" s="39"/>
      <c r="H9" s="12" t="s">
        <v>49</v>
      </c>
      <c r="I9" s="12" t="s">
        <v>51</v>
      </c>
    </row>
    <row r="10" spans="1:18" ht="12.75" customHeight="1" x14ac:dyDescent="0.2">
      <c r="A10" s="12" t="s">
        <v>37</v>
      </c>
      <c r="B10" s="12" t="s">
        <v>39</v>
      </c>
      <c r="C10" s="12" t="s">
        <v>33</v>
      </c>
      <c r="D10" s="12" t="s">
        <v>32</v>
      </c>
      <c r="E10" s="12" t="s">
        <v>43</v>
      </c>
      <c r="F10" s="12" t="s">
        <v>45</v>
      </c>
      <c r="G10" s="12" t="s">
        <v>47</v>
      </c>
      <c r="H10" s="12" t="s">
        <v>50</v>
      </c>
      <c r="I10" s="12" t="s">
        <v>52</v>
      </c>
    </row>
    <row r="11" spans="1:18" ht="12.75" customHeight="1" x14ac:dyDescent="0.2">
      <c r="A11" s="20" t="s">
        <v>56</v>
      </c>
      <c r="B11" s="20"/>
      <c r="C11" s="21" t="s">
        <v>57</v>
      </c>
      <c r="D11" s="20"/>
      <c r="E11" s="22" t="s">
        <v>58</v>
      </c>
      <c r="F11" s="20"/>
      <c r="G11" s="20"/>
      <c r="H11" s="20"/>
      <c r="I11" s="23">
        <f>0+Q11</f>
        <v>0</v>
      </c>
      <c r="O11">
        <f>0+R11</f>
        <v>0</v>
      </c>
      <c r="Q11">
        <f>0+I12+I16+I20+I24+I28+I32+I36+I40+I44+I48+I52+I56+I60+I64+I68</f>
        <v>0</v>
      </c>
      <c r="R11">
        <f>0+O12+O16+O20+O24+O28+O32+O36+O40+O44+O48+O52+O56+O60+O64+O68</f>
        <v>0</v>
      </c>
    </row>
    <row r="12" spans="1:18" x14ac:dyDescent="0.2">
      <c r="A12" s="19" t="s">
        <v>59</v>
      </c>
      <c r="B12" s="24" t="s">
        <v>39</v>
      </c>
      <c r="C12" s="24" t="s">
        <v>60</v>
      </c>
      <c r="D12" s="19" t="s">
        <v>61</v>
      </c>
      <c r="E12" s="25" t="s">
        <v>62</v>
      </c>
      <c r="F12" s="26" t="s">
        <v>63</v>
      </c>
      <c r="G12" s="27">
        <v>14.84</v>
      </c>
      <c r="H12" s="28">
        <v>0</v>
      </c>
      <c r="I12" s="28">
        <f>ROUND(ROUND(H12,2)*ROUND(G12,3),2)</f>
        <v>0</v>
      </c>
      <c r="O12">
        <f>(I12*21)/100</f>
        <v>0</v>
      </c>
      <c r="P12" t="s">
        <v>33</v>
      </c>
    </row>
    <row r="13" spans="1:18" x14ac:dyDescent="0.2">
      <c r="A13" s="29" t="s">
        <v>64</v>
      </c>
      <c r="E13" s="30" t="s">
        <v>61</v>
      </c>
    </row>
    <row r="14" spans="1:18" x14ac:dyDescent="0.2">
      <c r="A14" s="31" t="s">
        <v>65</v>
      </c>
      <c r="E14" s="32" t="s">
        <v>66</v>
      </c>
    </row>
    <row r="15" spans="1:18" ht="76.5" x14ac:dyDescent="0.2">
      <c r="A15" t="s">
        <v>67</v>
      </c>
      <c r="E15" s="30" t="s">
        <v>68</v>
      </c>
    </row>
    <row r="16" spans="1:18" x14ac:dyDescent="0.2">
      <c r="A16" s="19" t="s">
        <v>59</v>
      </c>
      <c r="B16" s="24" t="s">
        <v>33</v>
      </c>
      <c r="C16" s="24" t="s">
        <v>69</v>
      </c>
      <c r="D16" s="19" t="s">
        <v>61</v>
      </c>
      <c r="E16" s="25" t="s">
        <v>70</v>
      </c>
      <c r="F16" s="26" t="s">
        <v>63</v>
      </c>
      <c r="G16" s="27">
        <v>14.84</v>
      </c>
      <c r="H16" s="28">
        <v>0</v>
      </c>
      <c r="I16" s="28">
        <f>ROUND(ROUND(H16,2)*ROUND(G16,3),2)</f>
        <v>0</v>
      </c>
      <c r="O16">
        <f>(I16*21)/100</f>
        <v>0</v>
      </c>
      <c r="P16" t="s">
        <v>33</v>
      </c>
    </row>
    <row r="17" spans="1:16" x14ac:dyDescent="0.2">
      <c r="A17" s="29" t="s">
        <v>64</v>
      </c>
      <c r="E17" s="30" t="s">
        <v>61</v>
      </c>
    </row>
    <row r="18" spans="1:16" x14ac:dyDescent="0.2">
      <c r="A18" s="31" t="s">
        <v>65</v>
      </c>
      <c r="E18" s="32" t="s">
        <v>66</v>
      </c>
    </row>
    <row r="19" spans="1:16" ht="76.5" x14ac:dyDescent="0.2">
      <c r="A19" t="s">
        <v>67</v>
      </c>
      <c r="E19" s="30" t="s">
        <v>68</v>
      </c>
    </row>
    <row r="20" spans="1:16" x14ac:dyDescent="0.2">
      <c r="A20" s="19" t="s">
        <v>59</v>
      </c>
      <c r="B20" s="24" t="s">
        <v>32</v>
      </c>
      <c r="C20" s="24" t="s">
        <v>71</v>
      </c>
      <c r="D20" s="19" t="s">
        <v>61</v>
      </c>
      <c r="E20" s="25" t="s">
        <v>72</v>
      </c>
      <c r="F20" s="26" t="s">
        <v>73</v>
      </c>
      <c r="G20" s="27">
        <v>456</v>
      </c>
      <c r="H20" s="28">
        <v>0</v>
      </c>
      <c r="I20" s="28">
        <f>ROUND(ROUND(H20,2)*ROUND(G20,3),2)</f>
        <v>0</v>
      </c>
      <c r="O20">
        <f>(I20*21)/100</f>
        <v>0</v>
      </c>
      <c r="P20" t="s">
        <v>33</v>
      </c>
    </row>
    <row r="21" spans="1:16" x14ac:dyDescent="0.2">
      <c r="A21" s="29" t="s">
        <v>64</v>
      </c>
      <c r="E21" s="30" t="s">
        <v>61</v>
      </c>
    </row>
    <row r="22" spans="1:16" x14ac:dyDescent="0.2">
      <c r="A22" s="31" t="s">
        <v>65</v>
      </c>
      <c r="E22" s="32" t="s">
        <v>66</v>
      </c>
    </row>
    <row r="23" spans="1:16" ht="51" x14ac:dyDescent="0.2">
      <c r="A23" t="s">
        <v>67</v>
      </c>
      <c r="E23" s="30" t="s">
        <v>74</v>
      </c>
    </row>
    <row r="24" spans="1:16" x14ac:dyDescent="0.2">
      <c r="A24" s="19" t="s">
        <v>59</v>
      </c>
      <c r="B24" s="24" t="s">
        <v>43</v>
      </c>
      <c r="C24" s="24" t="s">
        <v>75</v>
      </c>
      <c r="D24" s="19" t="s">
        <v>61</v>
      </c>
      <c r="E24" s="25" t="s">
        <v>76</v>
      </c>
      <c r="F24" s="26" t="s">
        <v>77</v>
      </c>
      <c r="G24" s="27">
        <v>4</v>
      </c>
      <c r="H24" s="28">
        <v>0</v>
      </c>
      <c r="I24" s="28">
        <f>ROUND(ROUND(H24,2)*ROUND(G24,3),2)</f>
        <v>0</v>
      </c>
      <c r="O24">
        <f>(I24*21)/100</f>
        <v>0</v>
      </c>
      <c r="P24" t="s">
        <v>33</v>
      </c>
    </row>
    <row r="25" spans="1:16" x14ac:dyDescent="0.2">
      <c r="A25" s="29" t="s">
        <v>64</v>
      </c>
      <c r="E25" s="30" t="s">
        <v>61</v>
      </c>
    </row>
    <row r="26" spans="1:16" x14ac:dyDescent="0.2">
      <c r="A26" s="31" t="s">
        <v>65</v>
      </c>
      <c r="E26" s="32" t="s">
        <v>78</v>
      </c>
    </row>
    <row r="27" spans="1:16" ht="318.75" x14ac:dyDescent="0.2">
      <c r="A27" t="s">
        <v>67</v>
      </c>
      <c r="E27" s="30" t="s">
        <v>79</v>
      </c>
    </row>
    <row r="28" spans="1:16" x14ac:dyDescent="0.2">
      <c r="A28" s="19" t="s">
        <v>59</v>
      </c>
      <c r="B28" s="24" t="s">
        <v>45</v>
      </c>
      <c r="C28" s="24" t="s">
        <v>80</v>
      </c>
      <c r="D28" s="19" t="s">
        <v>61</v>
      </c>
      <c r="E28" s="25" t="s">
        <v>81</v>
      </c>
      <c r="F28" s="26" t="s">
        <v>77</v>
      </c>
      <c r="G28" s="27">
        <v>742</v>
      </c>
      <c r="H28" s="28">
        <v>0</v>
      </c>
      <c r="I28" s="28">
        <f>ROUND(ROUND(H28,2)*ROUND(G28,3),2)</f>
        <v>0</v>
      </c>
      <c r="O28">
        <f>(I28*21)/100</f>
        <v>0</v>
      </c>
      <c r="P28" t="s">
        <v>33</v>
      </c>
    </row>
    <row r="29" spans="1:16" x14ac:dyDescent="0.2">
      <c r="A29" s="29" t="s">
        <v>64</v>
      </c>
      <c r="E29" s="30" t="s">
        <v>61</v>
      </c>
    </row>
    <row r="30" spans="1:16" x14ac:dyDescent="0.2">
      <c r="A30" s="31" t="s">
        <v>65</v>
      </c>
      <c r="E30" s="32" t="s">
        <v>66</v>
      </c>
    </row>
    <row r="31" spans="1:16" ht="318.75" x14ac:dyDescent="0.2">
      <c r="A31" t="s">
        <v>67</v>
      </c>
      <c r="E31" s="30" t="s">
        <v>79</v>
      </c>
    </row>
    <row r="32" spans="1:16" x14ac:dyDescent="0.2">
      <c r="A32" s="19" t="s">
        <v>59</v>
      </c>
      <c r="B32" s="24" t="s">
        <v>47</v>
      </c>
      <c r="C32" s="24" t="s">
        <v>82</v>
      </c>
      <c r="D32" s="19" t="s">
        <v>61</v>
      </c>
      <c r="E32" s="25" t="s">
        <v>83</v>
      </c>
      <c r="F32" s="26" t="s">
        <v>84</v>
      </c>
      <c r="G32" s="27">
        <v>59</v>
      </c>
      <c r="H32" s="28">
        <v>0</v>
      </c>
      <c r="I32" s="28">
        <f>ROUND(ROUND(H32,2)*ROUND(G32,3),2)</f>
        <v>0</v>
      </c>
      <c r="O32">
        <f>(I32*21)/100</f>
        <v>0</v>
      </c>
      <c r="P32" t="s">
        <v>33</v>
      </c>
    </row>
    <row r="33" spans="1:16" x14ac:dyDescent="0.2">
      <c r="A33" s="29" t="s">
        <v>64</v>
      </c>
      <c r="E33" s="30" t="s">
        <v>61</v>
      </c>
    </row>
    <row r="34" spans="1:16" x14ac:dyDescent="0.2">
      <c r="A34" s="31" t="s">
        <v>65</v>
      </c>
      <c r="E34" s="32" t="s">
        <v>66</v>
      </c>
    </row>
    <row r="35" spans="1:16" ht="38.25" x14ac:dyDescent="0.2">
      <c r="A35" t="s">
        <v>67</v>
      </c>
      <c r="E35" s="30" t="s">
        <v>85</v>
      </c>
    </row>
    <row r="36" spans="1:16" x14ac:dyDescent="0.2">
      <c r="A36" s="19" t="s">
        <v>59</v>
      </c>
      <c r="B36" s="24" t="s">
        <v>86</v>
      </c>
      <c r="C36" s="24" t="s">
        <v>87</v>
      </c>
      <c r="D36" s="19" t="s">
        <v>61</v>
      </c>
      <c r="E36" s="25" t="s">
        <v>88</v>
      </c>
      <c r="F36" s="26" t="s">
        <v>77</v>
      </c>
      <c r="G36" s="27">
        <v>6</v>
      </c>
      <c r="H36" s="28">
        <v>0</v>
      </c>
      <c r="I36" s="28">
        <f>ROUND(ROUND(H36,2)*ROUND(G36,3),2)</f>
        <v>0</v>
      </c>
      <c r="O36">
        <f>(I36*21)/100</f>
        <v>0</v>
      </c>
      <c r="P36" t="s">
        <v>33</v>
      </c>
    </row>
    <row r="37" spans="1:16" x14ac:dyDescent="0.2">
      <c r="A37" s="29" t="s">
        <v>64</v>
      </c>
      <c r="E37" s="30" t="s">
        <v>61</v>
      </c>
    </row>
    <row r="38" spans="1:16" x14ac:dyDescent="0.2">
      <c r="A38" s="31" t="s">
        <v>65</v>
      </c>
      <c r="E38" s="32" t="s">
        <v>66</v>
      </c>
    </row>
    <row r="39" spans="1:16" ht="280.5" x14ac:dyDescent="0.2">
      <c r="A39" t="s">
        <v>67</v>
      </c>
      <c r="E39" s="30" t="s">
        <v>89</v>
      </c>
    </row>
    <row r="40" spans="1:16" x14ac:dyDescent="0.2">
      <c r="A40" s="19" t="s">
        <v>59</v>
      </c>
      <c r="B40" s="24" t="s">
        <v>90</v>
      </c>
      <c r="C40" s="24" t="s">
        <v>91</v>
      </c>
      <c r="D40" s="19" t="s">
        <v>61</v>
      </c>
      <c r="E40" s="25" t="s">
        <v>92</v>
      </c>
      <c r="F40" s="26" t="s">
        <v>77</v>
      </c>
      <c r="G40" s="27">
        <v>593.6</v>
      </c>
      <c r="H40" s="28">
        <v>0</v>
      </c>
      <c r="I40" s="28">
        <f>ROUND(ROUND(H40,2)*ROUND(G40,3),2)</f>
        <v>0</v>
      </c>
      <c r="O40">
        <f>(I40*21)/100</f>
        <v>0</v>
      </c>
      <c r="P40" t="s">
        <v>33</v>
      </c>
    </row>
    <row r="41" spans="1:16" x14ac:dyDescent="0.2">
      <c r="A41" s="29" t="s">
        <v>64</v>
      </c>
      <c r="E41" s="30" t="s">
        <v>61</v>
      </c>
    </row>
    <row r="42" spans="1:16" x14ac:dyDescent="0.2">
      <c r="A42" s="31" t="s">
        <v>65</v>
      </c>
      <c r="E42" s="32" t="s">
        <v>66</v>
      </c>
    </row>
    <row r="43" spans="1:16" ht="242.25" x14ac:dyDescent="0.2">
      <c r="A43" t="s">
        <v>67</v>
      </c>
      <c r="E43" s="30" t="s">
        <v>93</v>
      </c>
    </row>
    <row r="44" spans="1:16" x14ac:dyDescent="0.2">
      <c r="A44" s="19" t="s">
        <v>59</v>
      </c>
      <c r="B44" s="24" t="s">
        <v>50</v>
      </c>
      <c r="C44" s="24" t="s">
        <v>94</v>
      </c>
      <c r="D44" s="19" t="s">
        <v>61</v>
      </c>
      <c r="E44" s="25" t="s">
        <v>95</v>
      </c>
      <c r="F44" s="26" t="s">
        <v>77</v>
      </c>
      <c r="G44" s="27">
        <v>6</v>
      </c>
      <c r="H44" s="28">
        <v>0</v>
      </c>
      <c r="I44" s="28">
        <f>ROUND(ROUND(H44,2)*ROUND(G44,3),2)</f>
        <v>0</v>
      </c>
      <c r="O44">
        <f>(I44*21)/100</f>
        <v>0</v>
      </c>
      <c r="P44" t="s">
        <v>33</v>
      </c>
    </row>
    <row r="45" spans="1:16" x14ac:dyDescent="0.2">
      <c r="A45" s="29" t="s">
        <v>64</v>
      </c>
      <c r="E45" s="30" t="s">
        <v>61</v>
      </c>
    </row>
    <row r="46" spans="1:16" x14ac:dyDescent="0.2">
      <c r="A46" s="31" t="s">
        <v>65</v>
      </c>
      <c r="E46" s="32" t="s">
        <v>96</v>
      </c>
    </row>
    <row r="47" spans="1:16" ht="293.25" x14ac:dyDescent="0.2">
      <c r="A47" t="s">
        <v>67</v>
      </c>
      <c r="E47" s="30" t="s">
        <v>97</v>
      </c>
    </row>
    <row r="48" spans="1:16" x14ac:dyDescent="0.2">
      <c r="A48" s="19" t="s">
        <v>59</v>
      </c>
      <c r="B48" s="24" t="s">
        <v>52</v>
      </c>
      <c r="C48" s="24" t="s">
        <v>98</v>
      </c>
      <c r="D48" s="19" t="s">
        <v>61</v>
      </c>
      <c r="E48" s="25" t="s">
        <v>99</v>
      </c>
      <c r="F48" s="26" t="s">
        <v>73</v>
      </c>
      <c r="G48" s="27">
        <v>4452</v>
      </c>
      <c r="H48" s="28">
        <v>0</v>
      </c>
      <c r="I48" s="28">
        <f>ROUND(ROUND(H48,2)*ROUND(G48,3),2)</f>
        <v>0</v>
      </c>
      <c r="O48">
        <f>(I48*21)/100</f>
        <v>0</v>
      </c>
      <c r="P48" t="s">
        <v>33</v>
      </c>
    </row>
    <row r="49" spans="1:16" x14ac:dyDescent="0.2">
      <c r="A49" s="29" t="s">
        <v>64</v>
      </c>
      <c r="E49" s="30" t="s">
        <v>61</v>
      </c>
    </row>
    <row r="50" spans="1:16" x14ac:dyDescent="0.2">
      <c r="A50" s="31" t="s">
        <v>65</v>
      </c>
      <c r="E50" s="32" t="s">
        <v>66</v>
      </c>
    </row>
    <row r="51" spans="1:16" ht="51" x14ac:dyDescent="0.2">
      <c r="A51" t="s">
        <v>67</v>
      </c>
      <c r="E51" s="30" t="s">
        <v>100</v>
      </c>
    </row>
    <row r="52" spans="1:16" x14ac:dyDescent="0.2">
      <c r="A52" s="19" t="s">
        <v>59</v>
      </c>
      <c r="B52" s="24" t="s">
        <v>101</v>
      </c>
      <c r="C52" s="24" t="s">
        <v>102</v>
      </c>
      <c r="D52" s="19" t="s">
        <v>61</v>
      </c>
      <c r="E52" s="25" t="s">
        <v>103</v>
      </c>
      <c r="F52" s="26" t="s">
        <v>104</v>
      </c>
      <c r="G52" s="27">
        <v>4</v>
      </c>
      <c r="H52" s="28">
        <v>0</v>
      </c>
      <c r="I52" s="28">
        <f>ROUND(ROUND(H52,2)*ROUND(G52,3),2)</f>
        <v>0</v>
      </c>
      <c r="O52">
        <f>(I52*21)/100</f>
        <v>0</v>
      </c>
      <c r="P52" t="s">
        <v>33</v>
      </c>
    </row>
    <row r="53" spans="1:16" x14ac:dyDescent="0.2">
      <c r="A53" s="29" t="s">
        <v>64</v>
      </c>
      <c r="E53" s="30" t="s">
        <v>61</v>
      </c>
    </row>
    <row r="54" spans="1:16" x14ac:dyDescent="0.2">
      <c r="A54" s="31" t="s">
        <v>65</v>
      </c>
      <c r="E54" s="32" t="s">
        <v>66</v>
      </c>
    </row>
    <row r="55" spans="1:16" ht="114.75" x14ac:dyDescent="0.2">
      <c r="A55" t="s">
        <v>67</v>
      </c>
      <c r="E55" s="30" t="s">
        <v>105</v>
      </c>
    </row>
    <row r="56" spans="1:16" x14ac:dyDescent="0.2">
      <c r="A56" s="19" t="s">
        <v>59</v>
      </c>
      <c r="B56" s="24" t="s">
        <v>106</v>
      </c>
      <c r="C56" s="24" t="s">
        <v>107</v>
      </c>
      <c r="D56" s="19" t="s">
        <v>61</v>
      </c>
      <c r="E56" s="25" t="s">
        <v>108</v>
      </c>
      <c r="F56" s="26" t="s">
        <v>84</v>
      </c>
      <c r="G56" s="27">
        <v>1632.4</v>
      </c>
      <c r="H56" s="28">
        <v>0</v>
      </c>
      <c r="I56" s="28">
        <f>ROUND(ROUND(H56,2)*ROUND(G56,3),2)</f>
        <v>0</v>
      </c>
      <c r="O56">
        <f>(I56*21)/100</f>
        <v>0</v>
      </c>
      <c r="P56" t="s">
        <v>33</v>
      </c>
    </row>
    <row r="57" spans="1:16" x14ac:dyDescent="0.2">
      <c r="A57" s="29" t="s">
        <v>64</v>
      </c>
      <c r="E57" s="30" t="s">
        <v>61</v>
      </c>
    </row>
    <row r="58" spans="1:16" x14ac:dyDescent="0.2">
      <c r="A58" s="31" t="s">
        <v>65</v>
      </c>
      <c r="E58" s="32" t="s">
        <v>66</v>
      </c>
    </row>
    <row r="59" spans="1:16" ht="153" x14ac:dyDescent="0.2">
      <c r="A59" t="s">
        <v>67</v>
      </c>
      <c r="E59" s="30" t="s">
        <v>109</v>
      </c>
    </row>
    <row r="60" spans="1:16" ht="25.5" x14ac:dyDescent="0.2">
      <c r="A60" s="19" t="s">
        <v>59</v>
      </c>
      <c r="B60" s="24" t="s">
        <v>110</v>
      </c>
      <c r="C60" s="24" t="s">
        <v>111</v>
      </c>
      <c r="D60" s="19" t="s">
        <v>61</v>
      </c>
      <c r="E60" s="25" t="s">
        <v>112</v>
      </c>
      <c r="F60" s="26" t="s">
        <v>84</v>
      </c>
      <c r="G60" s="27">
        <v>1632.4</v>
      </c>
      <c r="H60" s="28">
        <v>0</v>
      </c>
      <c r="I60" s="28">
        <f>ROUND(ROUND(H60,2)*ROUND(G60,3),2)</f>
        <v>0</v>
      </c>
      <c r="O60">
        <f>(I60*21)/100</f>
        <v>0</v>
      </c>
      <c r="P60" t="s">
        <v>33</v>
      </c>
    </row>
    <row r="61" spans="1:16" x14ac:dyDescent="0.2">
      <c r="A61" s="29" t="s">
        <v>64</v>
      </c>
      <c r="E61" s="30" t="s">
        <v>61</v>
      </c>
    </row>
    <row r="62" spans="1:16" x14ac:dyDescent="0.2">
      <c r="A62" s="31" t="s">
        <v>65</v>
      </c>
      <c r="E62" s="32" t="s">
        <v>66</v>
      </c>
    </row>
    <row r="63" spans="1:16" ht="153" x14ac:dyDescent="0.2">
      <c r="A63" t="s">
        <v>67</v>
      </c>
      <c r="E63" s="30" t="s">
        <v>113</v>
      </c>
    </row>
    <row r="64" spans="1:16" x14ac:dyDescent="0.2">
      <c r="A64" s="19" t="s">
        <v>59</v>
      </c>
      <c r="B64" s="24" t="s">
        <v>114</v>
      </c>
      <c r="C64" s="24" t="s">
        <v>115</v>
      </c>
      <c r="D64" s="19" t="s">
        <v>61</v>
      </c>
      <c r="E64" s="25" t="s">
        <v>116</v>
      </c>
      <c r="F64" s="26" t="s">
        <v>104</v>
      </c>
      <c r="G64" s="27">
        <v>2</v>
      </c>
      <c r="H64" s="28">
        <v>0</v>
      </c>
      <c r="I64" s="28">
        <f>ROUND(ROUND(H64,2)*ROUND(G64,3),2)</f>
        <v>0</v>
      </c>
      <c r="O64">
        <f>(I64*21)/100</f>
        <v>0</v>
      </c>
      <c r="P64" t="s">
        <v>33</v>
      </c>
    </row>
    <row r="65" spans="1:18" x14ac:dyDescent="0.2">
      <c r="A65" s="29" t="s">
        <v>64</v>
      </c>
      <c r="E65" s="30" t="s">
        <v>61</v>
      </c>
    </row>
    <row r="66" spans="1:18" x14ac:dyDescent="0.2">
      <c r="A66" s="31" t="s">
        <v>65</v>
      </c>
      <c r="E66" s="32" t="s">
        <v>66</v>
      </c>
    </row>
    <row r="67" spans="1:18" ht="140.25" x14ac:dyDescent="0.2">
      <c r="A67" t="s">
        <v>67</v>
      </c>
      <c r="E67" s="30" t="s">
        <v>117</v>
      </c>
    </row>
    <row r="68" spans="1:18" ht="25.5" x14ac:dyDescent="0.2">
      <c r="A68" s="19" t="s">
        <v>59</v>
      </c>
      <c r="B68" s="24" t="s">
        <v>118</v>
      </c>
      <c r="C68" s="24" t="s">
        <v>119</v>
      </c>
      <c r="D68" s="19" t="s">
        <v>61</v>
      </c>
      <c r="E68" s="25" t="s">
        <v>120</v>
      </c>
      <c r="F68" s="26" t="s">
        <v>104</v>
      </c>
      <c r="G68" s="27">
        <v>17</v>
      </c>
      <c r="H68" s="28">
        <v>0</v>
      </c>
      <c r="I68" s="28">
        <f>ROUND(ROUND(H68,2)*ROUND(G68,3),2)</f>
        <v>0</v>
      </c>
      <c r="O68">
        <f>(I68*21)/100</f>
        <v>0</v>
      </c>
      <c r="P68" t="s">
        <v>33</v>
      </c>
    </row>
    <row r="69" spans="1:18" x14ac:dyDescent="0.2">
      <c r="A69" s="29" t="s">
        <v>64</v>
      </c>
      <c r="E69" s="30" t="s">
        <v>61</v>
      </c>
    </row>
    <row r="70" spans="1:18" x14ac:dyDescent="0.2">
      <c r="A70" s="31" t="s">
        <v>65</v>
      </c>
      <c r="E70" s="32" t="s">
        <v>121</v>
      </c>
    </row>
    <row r="71" spans="1:18" ht="127.5" x14ac:dyDescent="0.2">
      <c r="A71" t="s">
        <v>67</v>
      </c>
      <c r="E71" s="30" t="s">
        <v>122</v>
      </c>
    </row>
    <row r="72" spans="1:18" ht="12.75" customHeight="1" x14ac:dyDescent="0.2">
      <c r="A72" s="5" t="s">
        <v>56</v>
      </c>
      <c r="B72" s="5"/>
      <c r="C72" s="33" t="s">
        <v>123</v>
      </c>
      <c r="D72" s="5"/>
      <c r="E72" s="22" t="s">
        <v>124</v>
      </c>
      <c r="F72" s="5"/>
      <c r="G72" s="5"/>
      <c r="H72" s="5"/>
      <c r="I72" s="34">
        <f>0+Q72</f>
        <v>0</v>
      </c>
      <c r="O72">
        <f>0+R72</f>
        <v>0</v>
      </c>
      <c r="Q72">
        <f>0+I73+I77+I81+I85+I89+I93+I97+I101+I105+I109+I113+I117+I121+I125+I129+I133+I137+I141+I145+I149+I153+I157+I161+I165+I169+I173+I177+I181+I185+I189+I193+I197+I201+I205+I209+I213+I217+I221+I225+I229+I233+I237+I241+I245+I249+I253+I257+I261+I265+I269+I273+I277+I281+I285+I289+I293+I297+I301+I305+I309+I313+I317+I321+I325+I329+I333+I337+I341+I345+I349+I353+I357+I361+I365</f>
        <v>0</v>
      </c>
      <c r="R72">
        <f>0+O73+O77+O81+O85+O89+O93+O97+O101+O105+O109+O113+O117+O121+O125+O129+O133+O137+O141+O145+O149+O153+O157+O161+O165+O169+O173+O177+O181+O185+O189+O193+O197+O201+O205+O209+O213+O217+O221+O225+O229+O233+O237+O241+O245+O249+O253+O257+O261+O265+O269+O273+O277+O281+O285+O289+O293+O297+O301+O305+O309+O313+O317+O321+O325+O329+O333+O337+O341+O345+O349+O353+O357+O361+O365</f>
        <v>0</v>
      </c>
    </row>
    <row r="73" spans="1:18" x14ac:dyDescent="0.2">
      <c r="A73" s="19" t="s">
        <v>59</v>
      </c>
      <c r="B73" s="24" t="s">
        <v>125</v>
      </c>
      <c r="C73" s="24" t="s">
        <v>126</v>
      </c>
      <c r="D73" s="19" t="s">
        <v>61</v>
      </c>
      <c r="E73" s="25" t="s">
        <v>127</v>
      </c>
      <c r="F73" s="26" t="s">
        <v>73</v>
      </c>
      <c r="G73" s="27">
        <v>2</v>
      </c>
      <c r="H73" s="28">
        <v>0</v>
      </c>
      <c r="I73" s="28">
        <f>ROUND(ROUND(H73,2)*ROUND(G73,3),2)</f>
        <v>0</v>
      </c>
      <c r="O73">
        <f>(I73*21)/100</f>
        <v>0</v>
      </c>
      <c r="P73" t="s">
        <v>33</v>
      </c>
    </row>
    <row r="74" spans="1:18" x14ac:dyDescent="0.2">
      <c r="A74" s="29" t="s">
        <v>64</v>
      </c>
      <c r="E74" s="30" t="s">
        <v>61</v>
      </c>
    </row>
    <row r="75" spans="1:18" x14ac:dyDescent="0.2">
      <c r="A75" s="31" t="s">
        <v>65</v>
      </c>
      <c r="E75" s="32" t="s">
        <v>66</v>
      </c>
    </row>
    <row r="76" spans="1:18" ht="51" x14ac:dyDescent="0.2">
      <c r="A76" t="s">
        <v>67</v>
      </c>
      <c r="E76" s="30" t="s">
        <v>128</v>
      </c>
    </row>
    <row r="77" spans="1:18" x14ac:dyDescent="0.2">
      <c r="A77" s="19" t="s">
        <v>59</v>
      </c>
      <c r="B77" s="24" t="s">
        <v>129</v>
      </c>
      <c r="C77" s="24" t="s">
        <v>130</v>
      </c>
      <c r="D77" s="19" t="s">
        <v>61</v>
      </c>
      <c r="E77" s="25" t="s">
        <v>131</v>
      </c>
      <c r="F77" s="26" t="s">
        <v>73</v>
      </c>
      <c r="G77" s="27">
        <v>1</v>
      </c>
      <c r="H77" s="28">
        <v>0</v>
      </c>
      <c r="I77" s="28">
        <f>ROUND(ROUND(H77,2)*ROUND(G77,3),2)</f>
        <v>0</v>
      </c>
      <c r="O77">
        <f>(I77*21)/100</f>
        <v>0</v>
      </c>
      <c r="P77" t="s">
        <v>33</v>
      </c>
    </row>
    <row r="78" spans="1:18" x14ac:dyDescent="0.2">
      <c r="A78" s="29" t="s">
        <v>64</v>
      </c>
      <c r="E78" s="30" t="s">
        <v>61</v>
      </c>
    </row>
    <row r="79" spans="1:18" x14ac:dyDescent="0.2">
      <c r="A79" s="31" t="s">
        <v>65</v>
      </c>
      <c r="E79" s="32" t="s">
        <v>66</v>
      </c>
    </row>
    <row r="80" spans="1:18" ht="51" x14ac:dyDescent="0.2">
      <c r="A80" t="s">
        <v>67</v>
      </c>
      <c r="E80" s="30" t="s">
        <v>132</v>
      </c>
    </row>
    <row r="81" spans="1:16" x14ac:dyDescent="0.2">
      <c r="A81" s="19" t="s">
        <v>59</v>
      </c>
      <c r="B81" s="24" t="s">
        <v>133</v>
      </c>
      <c r="C81" s="24" t="s">
        <v>134</v>
      </c>
      <c r="D81" s="19" t="s">
        <v>61</v>
      </c>
      <c r="E81" s="25" t="s">
        <v>135</v>
      </c>
      <c r="F81" s="26" t="s">
        <v>84</v>
      </c>
      <c r="G81" s="27">
        <v>14</v>
      </c>
      <c r="H81" s="28">
        <v>0</v>
      </c>
      <c r="I81" s="28">
        <f>ROUND(ROUND(H81,2)*ROUND(G81,3),2)</f>
        <v>0</v>
      </c>
      <c r="O81">
        <f>(I81*21)/100</f>
        <v>0</v>
      </c>
      <c r="P81" t="s">
        <v>33</v>
      </c>
    </row>
    <row r="82" spans="1:16" x14ac:dyDescent="0.2">
      <c r="A82" s="29" t="s">
        <v>64</v>
      </c>
      <c r="E82" s="30" t="s">
        <v>61</v>
      </c>
    </row>
    <row r="83" spans="1:16" x14ac:dyDescent="0.2">
      <c r="A83" s="31" t="s">
        <v>65</v>
      </c>
      <c r="E83" s="32" t="s">
        <v>66</v>
      </c>
    </row>
    <row r="84" spans="1:16" ht="51" x14ac:dyDescent="0.2">
      <c r="A84" t="s">
        <v>67</v>
      </c>
      <c r="E84" s="30" t="s">
        <v>136</v>
      </c>
    </row>
    <row r="85" spans="1:16" x14ac:dyDescent="0.2">
      <c r="A85" s="19" t="s">
        <v>59</v>
      </c>
      <c r="B85" s="24" t="s">
        <v>137</v>
      </c>
      <c r="C85" s="24" t="s">
        <v>138</v>
      </c>
      <c r="D85" s="19" t="s">
        <v>61</v>
      </c>
      <c r="E85" s="25" t="s">
        <v>139</v>
      </c>
      <c r="F85" s="26" t="s">
        <v>84</v>
      </c>
      <c r="G85" s="27">
        <v>1223</v>
      </c>
      <c r="H85" s="28">
        <v>0</v>
      </c>
      <c r="I85" s="28">
        <f>ROUND(ROUND(H85,2)*ROUND(G85,3),2)</f>
        <v>0</v>
      </c>
      <c r="O85">
        <f>(I85*21)/100</f>
        <v>0</v>
      </c>
      <c r="P85" t="s">
        <v>33</v>
      </c>
    </row>
    <row r="86" spans="1:16" x14ac:dyDescent="0.2">
      <c r="A86" s="29" t="s">
        <v>64</v>
      </c>
      <c r="E86" s="30" t="s">
        <v>61</v>
      </c>
    </row>
    <row r="87" spans="1:16" x14ac:dyDescent="0.2">
      <c r="A87" s="31" t="s">
        <v>65</v>
      </c>
      <c r="E87" s="32" t="s">
        <v>66</v>
      </c>
    </row>
    <row r="88" spans="1:16" ht="89.25" x14ac:dyDescent="0.2">
      <c r="A88" t="s">
        <v>67</v>
      </c>
      <c r="E88" s="30" t="s">
        <v>140</v>
      </c>
    </row>
    <row r="89" spans="1:16" ht="25.5" x14ac:dyDescent="0.2">
      <c r="A89" s="19" t="s">
        <v>59</v>
      </c>
      <c r="B89" s="24" t="s">
        <v>141</v>
      </c>
      <c r="C89" s="24" t="s">
        <v>142</v>
      </c>
      <c r="D89" s="19" t="s">
        <v>61</v>
      </c>
      <c r="E89" s="25" t="s">
        <v>143</v>
      </c>
      <c r="F89" s="26" t="s">
        <v>104</v>
      </c>
      <c r="G89" s="27">
        <v>2</v>
      </c>
      <c r="H89" s="28">
        <v>0</v>
      </c>
      <c r="I89" s="28">
        <f>ROUND(ROUND(H89,2)*ROUND(G89,3),2)</f>
        <v>0</v>
      </c>
      <c r="O89">
        <f>(I89*21)/100</f>
        <v>0</v>
      </c>
      <c r="P89" t="s">
        <v>33</v>
      </c>
    </row>
    <row r="90" spans="1:16" x14ac:dyDescent="0.2">
      <c r="A90" s="29" t="s">
        <v>64</v>
      </c>
      <c r="E90" s="30" t="s">
        <v>61</v>
      </c>
    </row>
    <row r="91" spans="1:16" x14ac:dyDescent="0.2">
      <c r="A91" s="31" t="s">
        <v>65</v>
      </c>
      <c r="E91" s="32" t="s">
        <v>66</v>
      </c>
    </row>
    <row r="92" spans="1:16" ht="140.25" x14ac:dyDescent="0.2">
      <c r="A92" t="s">
        <v>67</v>
      </c>
      <c r="E92" s="30" t="s">
        <v>144</v>
      </c>
    </row>
    <row r="93" spans="1:16" x14ac:dyDescent="0.2">
      <c r="A93" s="19" t="s">
        <v>59</v>
      </c>
      <c r="B93" s="24" t="s">
        <v>145</v>
      </c>
      <c r="C93" s="24" t="s">
        <v>146</v>
      </c>
      <c r="D93" s="19" t="s">
        <v>61</v>
      </c>
      <c r="E93" s="25" t="s">
        <v>147</v>
      </c>
      <c r="F93" s="26" t="s">
        <v>104</v>
      </c>
      <c r="G93" s="27">
        <v>2</v>
      </c>
      <c r="H93" s="28">
        <v>0</v>
      </c>
      <c r="I93" s="28">
        <f>ROUND(ROUND(H93,2)*ROUND(G93,3),2)</f>
        <v>0</v>
      </c>
      <c r="O93">
        <f>(I93*21)/100</f>
        <v>0</v>
      </c>
      <c r="P93" t="s">
        <v>33</v>
      </c>
    </row>
    <row r="94" spans="1:16" x14ac:dyDescent="0.2">
      <c r="A94" s="29" t="s">
        <v>64</v>
      </c>
      <c r="E94" s="30" t="s">
        <v>61</v>
      </c>
    </row>
    <row r="95" spans="1:16" x14ac:dyDescent="0.2">
      <c r="A95" s="31" t="s">
        <v>65</v>
      </c>
      <c r="E95" s="32" t="s">
        <v>66</v>
      </c>
    </row>
    <row r="96" spans="1:16" ht="114.75" x14ac:dyDescent="0.2">
      <c r="A96" t="s">
        <v>67</v>
      </c>
      <c r="E96" s="30" t="s">
        <v>148</v>
      </c>
    </row>
    <row r="97" spans="1:16" x14ac:dyDescent="0.2">
      <c r="A97" s="19" t="s">
        <v>59</v>
      </c>
      <c r="B97" s="24" t="s">
        <v>149</v>
      </c>
      <c r="C97" s="24" t="s">
        <v>150</v>
      </c>
      <c r="D97" s="19" t="s">
        <v>61</v>
      </c>
      <c r="E97" s="25" t="s">
        <v>151</v>
      </c>
      <c r="F97" s="26" t="s">
        <v>104</v>
      </c>
      <c r="G97" s="27">
        <v>2</v>
      </c>
      <c r="H97" s="28">
        <v>0</v>
      </c>
      <c r="I97" s="28">
        <f>ROUND(ROUND(H97,2)*ROUND(G97,3),2)</f>
        <v>0</v>
      </c>
      <c r="O97">
        <f>(I97*21)/100</f>
        <v>0</v>
      </c>
      <c r="P97" t="s">
        <v>33</v>
      </c>
    </row>
    <row r="98" spans="1:16" x14ac:dyDescent="0.2">
      <c r="A98" s="29" t="s">
        <v>64</v>
      </c>
      <c r="E98" s="30" t="s">
        <v>61</v>
      </c>
    </row>
    <row r="99" spans="1:16" x14ac:dyDescent="0.2">
      <c r="A99" s="31" t="s">
        <v>65</v>
      </c>
      <c r="E99" s="32" t="s">
        <v>66</v>
      </c>
    </row>
    <row r="100" spans="1:16" ht="114.75" x14ac:dyDescent="0.2">
      <c r="A100" t="s">
        <v>67</v>
      </c>
      <c r="E100" s="30" t="s">
        <v>148</v>
      </c>
    </row>
    <row r="101" spans="1:16" x14ac:dyDescent="0.2">
      <c r="A101" s="19" t="s">
        <v>59</v>
      </c>
      <c r="B101" s="24" t="s">
        <v>152</v>
      </c>
      <c r="C101" s="24" t="s">
        <v>153</v>
      </c>
      <c r="D101" s="19" t="s">
        <v>61</v>
      </c>
      <c r="E101" s="25" t="s">
        <v>154</v>
      </c>
      <c r="F101" s="26" t="s">
        <v>104</v>
      </c>
      <c r="G101" s="27">
        <v>4</v>
      </c>
      <c r="H101" s="28">
        <v>0</v>
      </c>
      <c r="I101" s="28">
        <f>ROUND(ROUND(H101,2)*ROUND(G101,3),2)</f>
        <v>0</v>
      </c>
      <c r="O101">
        <f>(I101*21)/100</f>
        <v>0</v>
      </c>
      <c r="P101" t="s">
        <v>33</v>
      </c>
    </row>
    <row r="102" spans="1:16" x14ac:dyDescent="0.2">
      <c r="A102" s="29" t="s">
        <v>64</v>
      </c>
      <c r="E102" s="30" t="s">
        <v>61</v>
      </c>
    </row>
    <row r="103" spans="1:16" x14ac:dyDescent="0.2">
      <c r="A103" s="31" t="s">
        <v>65</v>
      </c>
      <c r="E103" s="32" t="s">
        <v>66</v>
      </c>
    </row>
    <row r="104" spans="1:16" ht="191.25" x14ac:dyDescent="0.2">
      <c r="A104" t="s">
        <v>67</v>
      </c>
      <c r="E104" s="30" t="s">
        <v>155</v>
      </c>
    </row>
    <row r="105" spans="1:16" x14ac:dyDescent="0.2">
      <c r="A105" s="19" t="s">
        <v>59</v>
      </c>
      <c r="B105" s="24" t="s">
        <v>156</v>
      </c>
      <c r="C105" s="24" t="s">
        <v>157</v>
      </c>
      <c r="D105" s="19" t="s">
        <v>61</v>
      </c>
      <c r="E105" s="25" t="s">
        <v>158</v>
      </c>
      <c r="F105" s="26" t="s">
        <v>159</v>
      </c>
      <c r="G105" s="27">
        <v>15.9</v>
      </c>
      <c r="H105" s="28">
        <v>0</v>
      </c>
      <c r="I105" s="28">
        <f>ROUND(ROUND(H105,2)*ROUND(G105,3),2)</f>
        <v>0</v>
      </c>
      <c r="O105">
        <f>(I105*21)/100</f>
        <v>0</v>
      </c>
      <c r="P105" t="s">
        <v>33</v>
      </c>
    </row>
    <row r="106" spans="1:16" x14ac:dyDescent="0.2">
      <c r="A106" s="29" t="s">
        <v>64</v>
      </c>
      <c r="E106" s="30" t="s">
        <v>61</v>
      </c>
    </row>
    <row r="107" spans="1:16" x14ac:dyDescent="0.2">
      <c r="A107" s="31" t="s">
        <v>65</v>
      </c>
      <c r="E107" s="32" t="s">
        <v>66</v>
      </c>
    </row>
    <row r="108" spans="1:16" ht="76.5" x14ac:dyDescent="0.2">
      <c r="A108" t="s">
        <v>67</v>
      </c>
      <c r="E108" s="30" t="s">
        <v>160</v>
      </c>
    </row>
    <row r="109" spans="1:16" ht="25.5" x14ac:dyDescent="0.2">
      <c r="A109" s="19" t="s">
        <v>59</v>
      </c>
      <c r="B109" s="24" t="s">
        <v>161</v>
      </c>
      <c r="C109" s="24" t="s">
        <v>162</v>
      </c>
      <c r="D109" s="19" t="s">
        <v>61</v>
      </c>
      <c r="E109" s="25" t="s">
        <v>163</v>
      </c>
      <c r="F109" s="26" t="s">
        <v>84</v>
      </c>
      <c r="G109" s="27">
        <v>1060</v>
      </c>
      <c r="H109" s="28">
        <v>0</v>
      </c>
      <c r="I109" s="28">
        <f>ROUND(ROUND(H109,2)*ROUND(G109,3),2)</f>
        <v>0</v>
      </c>
      <c r="O109">
        <f>(I109*21)/100</f>
        <v>0</v>
      </c>
      <c r="P109" t="s">
        <v>33</v>
      </c>
    </row>
    <row r="110" spans="1:16" x14ac:dyDescent="0.2">
      <c r="A110" s="29" t="s">
        <v>64</v>
      </c>
      <c r="E110" s="30" t="s">
        <v>61</v>
      </c>
    </row>
    <row r="111" spans="1:16" x14ac:dyDescent="0.2">
      <c r="A111" s="31" t="s">
        <v>65</v>
      </c>
      <c r="E111" s="32" t="s">
        <v>66</v>
      </c>
    </row>
    <row r="112" spans="1:16" ht="76.5" x14ac:dyDescent="0.2">
      <c r="A112" t="s">
        <v>67</v>
      </c>
      <c r="E112" s="30" t="s">
        <v>164</v>
      </c>
    </row>
    <row r="113" spans="1:16" ht="25.5" x14ac:dyDescent="0.2">
      <c r="A113" s="19" t="s">
        <v>59</v>
      </c>
      <c r="B113" s="24" t="s">
        <v>165</v>
      </c>
      <c r="C113" s="24" t="s">
        <v>166</v>
      </c>
      <c r="D113" s="19" t="s">
        <v>61</v>
      </c>
      <c r="E113" s="25" t="s">
        <v>167</v>
      </c>
      <c r="F113" s="26" t="s">
        <v>104</v>
      </c>
      <c r="G113" s="27">
        <v>4</v>
      </c>
      <c r="H113" s="28">
        <v>0</v>
      </c>
      <c r="I113" s="28">
        <f>ROUND(ROUND(H113,2)*ROUND(G113,3),2)</f>
        <v>0</v>
      </c>
      <c r="O113">
        <f>(I113*21)/100</f>
        <v>0</v>
      </c>
      <c r="P113" t="s">
        <v>33</v>
      </c>
    </row>
    <row r="114" spans="1:16" x14ac:dyDescent="0.2">
      <c r="A114" s="29" t="s">
        <v>64</v>
      </c>
      <c r="E114" s="30" t="s">
        <v>61</v>
      </c>
    </row>
    <row r="115" spans="1:16" x14ac:dyDescent="0.2">
      <c r="A115" s="31" t="s">
        <v>65</v>
      </c>
      <c r="E115" s="32" t="s">
        <v>66</v>
      </c>
    </row>
    <row r="116" spans="1:16" ht="140.25" x14ac:dyDescent="0.2">
      <c r="A116" t="s">
        <v>67</v>
      </c>
      <c r="E116" s="30" t="s">
        <v>168</v>
      </c>
    </row>
    <row r="117" spans="1:16" x14ac:dyDescent="0.2">
      <c r="A117" s="19" t="s">
        <v>59</v>
      </c>
      <c r="B117" s="24" t="s">
        <v>169</v>
      </c>
      <c r="C117" s="24" t="s">
        <v>170</v>
      </c>
      <c r="D117" s="19" t="s">
        <v>61</v>
      </c>
      <c r="E117" s="25" t="s">
        <v>171</v>
      </c>
      <c r="F117" s="26" t="s">
        <v>172</v>
      </c>
      <c r="G117" s="27">
        <v>19.568000000000001</v>
      </c>
      <c r="H117" s="28">
        <v>0</v>
      </c>
      <c r="I117" s="28">
        <f>ROUND(ROUND(H117,2)*ROUND(G117,3),2)</f>
        <v>0</v>
      </c>
      <c r="O117">
        <f>(I117*21)/100</f>
        <v>0</v>
      </c>
      <c r="P117" t="s">
        <v>33</v>
      </c>
    </row>
    <row r="118" spans="1:16" x14ac:dyDescent="0.2">
      <c r="A118" s="29" t="s">
        <v>64</v>
      </c>
      <c r="E118" s="30" t="s">
        <v>61</v>
      </c>
    </row>
    <row r="119" spans="1:16" x14ac:dyDescent="0.2">
      <c r="A119" s="31" t="s">
        <v>65</v>
      </c>
      <c r="E119" s="32" t="s">
        <v>66</v>
      </c>
    </row>
    <row r="120" spans="1:16" ht="127.5" x14ac:dyDescent="0.2">
      <c r="A120" t="s">
        <v>67</v>
      </c>
      <c r="E120" s="30" t="s">
        <v>173</v>
      </c>
    </row>
    <row r="121" spans="1:16" x14ac:dyDescent="0.2">
      <c r="A121" s="19" t="s">
        <v>59</v>
      </c>
      <c r="B121" s="24" t="s">
        <v>174</v>
      </c>
      <c r="C121" s="24" t="s">
        <v>175</v>
      </c>
      <c r="D121" s="19" t="s">
        <v>61</v>
      </c>
      <c r="E121" s="25" t="s">
        <v>176</v>
      </c>
      <c r="F121" s="26" t="s">
        <v>84</v>
      </c>
      <c r="G121" s="27">
        <v>2446</v>
      </c>
      <c r="H121" s="28">
        <v>0</v>
      </c>
      <c r="I121" s="28">
        <f>ROUND(ROUND(H121,2)*ROUND(G121,3),2)</f>
        <v>0</v>
      </c>
      <c r="O121">
        <f>(I121*21)/100</f>
        <v>0</v>
      </c>
      <c r="P121" t="s">
        <v>33</v>
      </c>
    </row>
    <row r="122" spans="1:16" x14ac:dyDescent="0.2">
      <c r="A122" s="29" t="s">
        <v>64</v>
      </c>
      <c r="E122" s="30" t="s">
        <v>61</v>
      </c>
    </row>
    <row r="123" spans="1:16" x14ac:dyDescent="0.2">
      <c r="A123" s="31" t="s">
        <v>65</v>
      </c>
      <c r="E123" s="32" t="s">
        <v>66</v>
      </c>
    </row>
    <row r="124" spans="1:16" ht="140.25" x14ac:dyDescent="0.2">
      <c r="A124" t="s">
        <v>67</v>
      </c>
      <c r="E124" s="30" t="s">
        <v>177</v>
      </c>
    </row>
    <row r="125" spans="1:16" x14ac:dyDescent="0.2">
      <c r="A125" s="19" t="s">
        <v>59</v>
      </c>
      <c r="B125" s="24" t="s">
        <v>178</v>
      </c>
      <c r="C125" s="24" t="s">
        <v>175</v>
      </c>
      <c r="D125" s="19" t="s">
        <v>39</v>
      </c>
      <c r="E125" s="25" t="s">
        <v>179</v>
      </c>
      <c r="F125" s="26" t="s">
        <v>104</v>
      </c>
      <c r="G125" s="27">
        <v>6</v>
      </c>
      <c r="H125" s="28">
        <v>0</v>
      </c>
      <c r="I125" s="28">
        <f>ROUND(ROUND(H125,2)*ROUND(G125,3),2)</f>
        <v>0</v>
      </c>
      <c r="O125">
        <f>(I125*21)/100</f>
        <v>0</v>
      </c>
      <c r="P125" t="s">
        <v>33</v>
      </c>
    </row>
    <row r="126" spans="1:16" x14ac:dyDescent="0.2">
      <c r="A126" s="29" t="s">
        <v>64</v>
      </c>
      <c r="E126" s="30" t="s">
        <v>61</v>
      </c>
    </row>
    <row r="127" spans="1:16" x14ac:dyDescent="0.2">
      <c r="A127" s="31" t="s">
        <v>65</v>
      </c>
      <c r="E127" s="32" t="s">
        <v>66</v>
      </c>
    </row>
    <row r="128" spans="1:16" ht="140.25" x14ac:dyDescent="0.2">
      <c r="A128" t="s">
        <v>67</v>
      </c>
      <c r="E128" s="30" t="s">
        <v>180</v>
      </c>
    </row>
    <row r="129" spans="1:16" x14ac:dyDescent="0.2">
      <c r="A129" s="19" t="s">
        <v>59</v>
      </c>
      <c r="B129" s="24" t="s">
        <v>181</v>
      </c>
      <c r="C129" s="24" t="s">
        <v>182</v>
      </c>
      <c r="D129" s="19" t="s">
        <v>61</v>
      </c>
      <c r="E129" s="25" t="s">
        <v>183</v>
      </c>
      <c r="F129" s="26" t="s">
        <v>104</v>
      </c>
      <c r="G129" s="27">
        <v>6</v>
      </c>
      <c r="H129" s="28">
        <v>0</v>
      </c>
      <c r="I129" s="28">
        <f>ROUND(ROUND(H129,2)*ROUND(G129,3),2)</f>
        <v>0</v>
      </c>
      <c r="O129">
        <f>(I129*21)/100</f>
        <v>0</v>
      </c>
      <c r="P129" t="s">
        <v>33</v>
      </c>
    </row>
    <row r="130" spans="1:16" x14ac:dyDescent="0.2">
      <c r="A130" s="29" t="s">
        <v>64</v>
      </c>
      <c r="E130" s="30" t="s">
        <v>61</v>
      </c>
    </row>
    <row r="131" spans="1:16" x14ac:dyDescent="0.2">
      <c r="A131" s="31" t="s">
        <v>65</v>
      </c>
      <c r="E131" s="32" t="s">
        <v>66</v>
      </c>
    </row>
    <row r="132" spans="1:16" ht="127.5" x14ac:dyDescent="0.2">
      <c r="A132" t="s">
        <v>67</v>
      </c>
      <c r="E132" s="30" t="s">
        <v>184</v>
      </c>
    </row>
    <row r="133" spans="1:16" x14ac:dyDescent="0.2">
      <c r="A133" s="19" t="s">
        <v>59</v>
      </c>
      <c r="B133" s="24" t="s">
        <v>185</v>
      </c>
      <c r="C133" s="24" t="s">
        <v>186</v>
      </c>
      <c r="D133" s="19" t="s">
        <v>61</v>
      </c>
      <c r="E133" s="25" t="s">
        <v>187</v>
      </c>
      <c r="F133" s="26" t="s">
        <v>84</v>
      </c>
      <c r="G133" s="27">
        <v>4563</v>
      </c>
      <c r="H133" s="28">
        <v>0</v>
      </c>
      <c r="I133" s="28">
        <f>ROUND(ROUND(H133,2)*ROUND(G133,3),2)</f>
        <v>0</v>
      </c>
      <c r="O133">
        <f>(I133*21)/100</f>
        <v>0</v>
      </c>
      <c r="P133" t="s">
        <v>33</v>
      </c>
    </row>
    <row r="134" spans="1:16" x14ac:dyDescent="0.2">
      <c r="A134" s="29" t="s">
        <v>64</v>
      </c>
      <c r="E134" s="30" t="s">
        <v>61</v>
      </c>
    </row>
    <row r="135" spans="1:16" x14ac:dyDescent="0.2">
      <c r="A135" s="31" t="s">
        <v>65</v>
      </c>
      <c r="E135" s="32" t="s">
        <v>66</v>
      </c>
    </row>
    <row r="136" spans="1:16" ht="191.25" x14ac:dyDescent="0.2">
      <c r="A136" t="s">
        <v>67</v>
      </c>
      <c r="E136" s="30" t="s">
        <v>188</v>
      </c>
    </row>
    <row r="137" spans="1:16" x14ac:dyDescent="0.2">
      <c r="A137" s="19" t="s">
        <v>59</v>
      </c>
      <c r="B137" s="24" t="s">
        <v>189</v>
      </c>
      <c r="C137" s="24" t="s">
        <v>190</v>
      </c>
      <c r="D137" s="19" t="s">
        <v>61</v>
      </c>
      <c r="E137" s="25" t="s">
        <v>191</v>
      </c>
      <c r="F137" s="26" t="s">
        <v>84</v>
      </c>
      <c r="G137" s="27">
        <v>4563</v>
      </c>
      <c r="H137" s="28">
        <v>0</v>
      </c>
      <c r="I137" s="28">
        <f>ROUND(ROUND(H137,2)*ROUND(G137,3),2)</f>
        <v>0</v>
      </c>
      <c r="O137">
        <f>(I137*21)/100</f>
        <v>0</v>
      </c>
      <c r="P137" t="s">
        <v>33</v>
      </c>
    </row>
    <row r="138" spans="1:16" x14ac:dyDescent="0.2">
      <c r="A138" s="29" t="s">
        <v>64</v>
      </c>
      <c r="E138" s="30" t="s">
        <v>61</v>
      </c>
    </row>
    <row r="139" spans="1:16" x14ac:dyDescent="0.2">
      <c r="A139" s="31" t="s">
        <v>65</v>
      </c>
      <c r="E139" s="32" t="s">
        <v>66</v>
      </c>
    </row>
    <row r="140" spans="1:16" ht="153" x14ac:dyDescent="0.2">
      <c r="A140" t="s">
        <v>67</v>
      </c>
      <c r="E140" s="30" t="s">
        <v>192</v>
      </c>
    </row>
    <row r="141" spans="1:16" x14ac:dyDescent="0.2">
      <c r="A141" s="19" t="s">
        <v>59</v>
      </c>
      <c r="B141" s="24" t="s">
        <v>193</v>
      </c>
      <c r="C141" s="24" t="s">
        <v>194</v>
      </c>
      <c r="D141" s="19" t="s">
        <v>61</v>
      </c>
      <c r="E141" s="25" t="s">
        <v>195</v>
      </c>
      <c r="F141" s="26" t="s">
        <v>196</v>
      </c>
      <c r="G141" s="27">
        <v>6</v>
      </c>
      <c r="H141" s="28">
        <v>0</v>
      </c>
      <c r="I141" s="28">
        <f>ROUND(ROUND(H141,2)*ROUND(G141,3),2)</f>
        <v>0</v>
      </c>
      <c r="O141">
        <f>(I141*21)/100</f>
        <v>0</v>
      </c>
      <c r="P141" t="s">
        <v>33</v>
      </c>
    </row>
    <row r="142" spans="1:16" x14ac:dyDescent="0.2">
      <c r="A142" s="29" t="s">
        <v>64</v>
      </c>
      <c r="E142" s="30" t="s">
        <v>61</v>
      </c>
    </row>
    <row r="143" spans="1:16" x14ac:dyDescent="0.2">
      <c r="A143" s="31" t="s">
        <v>65</v>
      </c>
      <c r="E143" s="32" t="s">
        <v>66</v>
      </c>
    </row>
    <row r="144" spans="1:16" ht="140.25" x14ac:dyDescent="0.2">
      <c r="A144" t="s">
        <v>67</v>
      </c>
      <c r="E144" s="30" t="s">
        <v>197</v>
      </c>
    </row>
    <row r="145" spans="1:16" x14ac:dyDescent="0.2">
      <c r="A145" s="19" t="s">
        <v>59</v>
      </c>
      <c r="B145" s="24" t="s">
        <v>198</v>
      </c>
      <c r="C145" s="24" t="s">
        <v>199</v>
      </c>
      <c r="D145" s="19" t="s">
        <v>61</v>
      </c>
      <c r="E145" s="25" t="s">
        <v>200</v>
      </c>
      <c r="F145" s="26" t="s">
        <v>84</v>
      </c>
      <c r="G145" s="27">
        <v>4566</v>
      </c>
      <c r="H145" s="28">
        <v>0</v>
      </c>
      <c r="I145" s="28">
        <f>ROUND(ROUND(H145,2)*ROUND(G145,3),2)</f>
        <v>0</v>
      </c>
      <c r="O145">
        <f>(I145*21)/100</f>
        <v>0</v>
      </c>
      <c r="P145" t="s">
        <v>33</v>
      </c>
    </row>
    <row r="146" spans="1:16" x14ac:dyDescent="0.2">
      <c r="A146" s="29" t="s">
        <v>64</v>
      </c>
      <c r="E146" s="30" t="s">
        <v>61</v>
      </c>
    </row>
    <row r="147" spans="1:16" x14ac:dyDescent="0.2">
      <c r="A147" s="31" t="s">
        <v>65</v>
      </c>
      <c r="E147" s="32" t="s">
        <v>66</v>
      </c>
    </row>
    <row r="148" spans="1:16" ht="140.25" x14ac:dyDescent="0.2">
      <c r="A148" t="s">
        <v>67</v>
      </c>
      <c r="E148" s="30" t="s">
        <v>201</v>
      </c>
    </row>
    <row r="149" spans="1:16" x14ac:dyDescent="0.2">
      <c r="A149" s="19" t="s">
        <v>59</v>
      </c>
      <c r="B149" s="24" t="s">
        <v>202</v>
      </c>
      <c r="C149" s="24" t="s">
        <v>203</v>
      </c>
      <c r="D149" s="19" t="s">
        <v>61</v>
      </c>
      <c r="E149" s="25" t="s">
        <v>204</v>
      </c>
      <c r="F149" s="26" t="s">
        <v>104</v>
      </c>
      <c r="G149" s="27">
        <v>4</v>
      </c>
      <c r="H149" s="28">
        <v>0</v>
      </c>
      <c r="I149" s="28">
        <f>ROUND(ROUND(H149,2)*ROUND(G149,3),2)</f>
        <v>0</v>
      </c>
      <c r="O149">
        <f>(I149*21)/100</f>
        <v>0</v>
      </c>
      <c r="P149" t="s">
        <v>33</v>
      </c>
    </row>
    <row r="150" spans="1:16" x14ac:dyDescent="0.2">
      <c r="A150" s="29" t="s">
        <v>64</v>
      </c>
      <c r="E150" s="30" t="s">
        <v>61</v>
      </c>
    </row>
    <row r="151" spans="1:16" x14ac:dyDescent="0.2">
      <c r="A151" s="31" t="s">
        <v>65</v>
      </c>
      <c r="E151" s="32" t="s">
        <v>66</v>
      </c>
    </row>
    <row r="152" spans="1:16" ht="191.25" x14ac:dyDescent="0.2">
      <c r="A152" t="s">
        <v>67</v>
      </c>
      <c r="E152" s="30" t="s">
        <v>205</v>
      </c>
    </row>
    <row r="153" spans="1:16" x14ac:dyDescent="0.2">
      <c r="A153" s="19" t="s">
        <v>59</v>
      </c>
      <c r="B153" s="24" t="s">
        <v>206</v>
      </c>
      <c r="C153" s="24" t="s">
        <v>207</v>
      </c>
      <c r="D153" s="19" t="s">
        <v>61</v>
      </c>
      <c r="E153" s="25" t="s">
        <v>208</v>
      </c>
      <c r="F153" s="26" t="s">
        <v>104</v>
      </c>
      <c r="G153" s="27">
        <v>4</v>
      </c>
      <c r="H153" s="28">
        <v>0</v>
      </c>
      <c r="I153" s="28">
        <f>ROUND(ROUND(H153,2)*ROUND(G153,3),2)</f>
        <v>0</v>
      </c>
      <c r="O153">
        <f>(I153*21)/100</f>
        <v>0</v>
      </c>
      <c r="P153" t="s">
        <v>33</v>
      </c>
    </row>
    <row r="154" spans="1:16" x14ac:dyDescent="0.2">
      <c r="A154" s="29" t="s">
        <v>64</v>
      </c>
      <c r="E154" s="30" t="s">
        <v>61</v>
      </c>
    </row>
    <row r="155" spans="1:16" x14ac:dyDescent="0.2">
      <c r="A155" s="31" t="s">
        <v>65</v>
      </c>
      <c r="E155" s="32" t="s">
        <v>66</v>
      </c>
    </row>
    <row r="156" spans="1:16" ht="140.25" x14ac:dyDescent="0.2">
      <c r="A156" t="s">
        <v>67</v>
      </c>
      <c r="E156" s="30" t="s">
        <v>209</v>
      </c>
    </row>
    <row r="157" spans="1:16" x14ac:dyDescent="0.2">
      <c r="A157" s="19" t="s">
        <v>59</v>
      </c>
      <c r="B157" s="24" t="s">
        <v>210</v>
      </c>
      <c r="C157" s="24" t="s">
        <v>207</v>
      </c>
      <c r="D157" s="19" t="s">
        <v>39</v>
      </c>
      <c r="E157" s="25" t="s">
        <v>211</v>
      </c>
      <c r="F157" s="26" t="s">
        <v>84</v>
      </c>
      <c r="G157" s="27">
        <v>2</v>
      </c>
      <c r="H157" s="28">
        <v>0</v>
      </c>
      <c r="I157" s="28">
        <f>ROUND(ROUND(H157,2)*ROUND(G157,3),2)</f>
        <v>0</v>
      </c>
      <c r="O157">
        <f>(I157*21)/100</f>
        <v>0</v>
      </c>
      <c r="P157" t="s">
        <v>33</v>
      </c>
    </row>
    <row r="158" spans="1:16" x14ac:dyDescent="0.2">
      <c r="A158" s="29" t="s">
        <v>64</v>
      </c>
      <c r="E158" s="30" t="s">
        <v>61</v>
      </c>
    </row>
    <row r="159" spans="1:16" x14ac:dyDescent="0.2">
      <c r="A159" s="31" t="s">
        <v>65</v>
      </c>
      <c r="E159" s="32" t="s">
        <v>66</v>
      </c>
    </row>
    <row r="160" spans="1:16" ht="140.25" x14ac:dyDescent="0.2">
      <c r="A160" t="s">
        <v>67</v>
      </c>
      <c r="E160" s="30" t="s">
        <v>212</v>
      </c>
    </row>
    <row r="161" spans="1:16" x14ac:dyDescent="0.2">
      <c r="A161" s="19" t="s">
        <v>59</v>
      </c>
      <c r="B161" s="24" t="s">
        <v>213</v>
      </c>
      <c r="C161" s="24" t="s">
        <v>214</v>
      </c>
      <c r="D161" s="19" t="s">
        <v>61</v>
      </c>
      <c r="E161" s="25" t="s">
        <v>215</v>
      </c>
      <c r="F161" s="26" t="s">
        <v>104</v>
      </c>
      <c r="G161" s="27">
        <v>8</v>
      </c>
      <c r="H161" s="28">
        <v>0</v>
      </c>
      <c r="I161" s="28">
        <f>ROUND(ROUND(H161,2)*ROUND(G161,3),2)</f>
        <v>0</v>
      </c>
      <c r="O161">
        <f>(I161*21)/100</f>
        <v>0</v>
      </c>
      <c r="P161" t="s">
        <v>33</v>
      </c>
    </row>
    <row r="162" spans="1:16" x14ac:dyDescent="0.2">
      <c r="A162" s="29" t="s">
        <v>64</v>
      </c>
      <c r="E162" s="30" t="s">
        <v>61</v>
      </c>
    </row>
    <row r="163" spans="1:16" x14ac:dyDescent="0.2">
      <c r="A163" s="31" t="s">
        <v>65</v>
      </c>
      <c r="E163" s="32" t="s">
        <v>66</v>
      </c>
    </row>
    <row r="164" spans="1:16" ht="191.25" x14ac:dyDescent="0.2">
      <c r="A164" t="s">
        <v>67</v>
      </c>
      <c r="E164" s="30" t="s">
        <v>216</v>
      </c>
    </row>
    <row r="165" spans="1:16" x14ac:dyDescent="0.2">
      <c r="A165" s="19" t="s">
        <v>59</v>
      </c>
      <c r="B165" s="24" t="s">
        <v>217</v>
      </c>
      <c r="C165" s="24" t="s">
        <v>218</v>
      </c>
      <c r="D165" s="19" t="s">
        <v>61</v>
      </c>
      <c r="E165" s="25" t="s">
        <v>219</v>
      </c>
      <c r="F165" s="26" t="s">
        <v>104</v>
      </c>
      <c r="G165" s="27">
        <v>8</v>
      </c>
      <c r="H165" s="28">
        <v>0</v>
      </c>
      <c r="I165" s="28">
        <f>ROUND(ROUND(H165,2)*ROUND(G165,3),2)</f>
        <v>0</v>
      </c>
      <c r="O165">
        <f>(I165*21)/100</f>
        <v>0</v>
      </c>
      <c r="P165" t="s">
        <v>33</v>
      </c>
    </row>
    <row r="166" spans="1:16" x14ac:dyDescent="0.2">
      <c r="A166" s="29" t="s">
        <v>64</v>
      </c>
      <c r="E166" s="30" t="s">
        <v>61</v>
      </c>
    </row>
    <row r="167" spans="1:16" x14ac:dyDescent="0.2">
      <c r="A167" s="31" t="s">
        <v>65</v>
      </c>
      <c r="E167" s="32" t="s">
        <v>66</v>
      </c>
    </row>
    <row r="168" spans="1:16" ht="178.5" x14ac:dyDescent="0.2">
      <c r="A168" t="s">
        <v>67</v>
      </c>
      <c r="E168" s="30" t="s">
        <v>220</v>
      </c>
    </row>
    <row r="169" spans="1:16" x14ac:dyDescent="0.2">
      <c r="A169" s="19" t="s">
        <v>59</v>
      </c>
      <c r="B169" s="24" t="s">
        <v>221</v>
      </c>
      <c r="C169" s="24" t="s">
        <v>222</v>
      </c>
      <c r="D169" s="19" t="s">
        <v>61</v>
      </c>
      <c r="E169" s="25" t="s">
        <v>223</v>
      </c>
      <c r="F169" s="26" t="s">
        <v>104</v>
      </c>
      <c r="G169" s="27">
        <v>8</v>
      </c>
      <c r="H169" s="28">
        <v>0</v>
      </c>
      <c r="I169" s="28">
        <f>ROUND(ROUND(H169,2)*ROUND(G169,3),2)</f>
        <v>0</v>
      </c>
      <c r="O169">
        <f>(I169*21)/100</f>
        <v>0</v>
      </c>
      <c r="P169" t="s">
        <v>33</v>
      </c>
    </row>
    <row r="170" spans="1:16" x14ac:dyDescent="0.2">
      <c r="A170" s="29" t="s">
        <v>64</v>
      </c>
      <c r="E170" s="30" t="s">
        <v>61</v>
      </c>
    </row>
    <row r="171" spans="1:16" x14ac:dyDescent="0.2">
      <c r="A171" s="31" t="s">
        <v>65</v>
      </c>
      <c r="E171" s="32" t="s">
        <v>66</v>
      </c>
    </row>
    <row r="172" spans="1:16" ht="127.5" x14ac:dyDescent="0.2">
      <c r="A172" t="s">
        <v>67</v>
      </c>
      <c r="E172" s="30" t="s">
        <v>224</v>
      </c>
    </row>
    <row r="173" spans="1:16" x14ac:dyDescent="0.2">
      <c r="A173" s="19" t="s">
        <v>59</v>
      </c>
      <c r="B173" s="24" t="s">
        <v>225</v>
      </c>
      <c r="C173" s="24" t="s">
        <v>226</v>
      </c>
      <c r="D173" s="19" t="s">
        <v>61</v>
      </c>
      <c r="E173" s="25" t="s">
        <v>227</v>
      </c>
      <c r="F173" s="26" t="s">
        <v>84</v>
      </c>
      <c r="G173" s="27">
        <v>9768</v>
      </c>
      <c r="H173" s="28">
        <v>0</v>
      </c>
      <c r="I173" s="28">
        <f>ROUND(ROUND(H173,2)*ROUND(G173,3),2)</f>
        <v>0</v>
      </c>
      <c r="O173">
        <f>(I173*21)/100</f>
        <v>0</v>
      </c>
      <c r="P173" t="s">
        <v>33</v>
      </c>
    </row>
    <row r="174" spans="1:16" x14ac:dyDescent="0.2">
      <c r="A174" s="29" t="s">
        <v>64</v>
      </c>
      <c r="E174" s="30" t="s">
        <v>61</v>
      </c>
    </row>
    <row r="175" spans="1:16" x14ac:dyDescent="0.2">
      <c r="A175" s="31" t="s">
        <v>65</v>
      </c>
      <c r="E175" s="32" t="s">
        <v>66</v>
      </c>
    </row>
    <row r="176" spans="1:16" ht="165.75" x14ac:dyDescent="0.2">
      <c r="A176" t="s">
        <v>67</v>
      </c>
      <c r="E176" s="30" t="s">
        <v>228</v>
      </c>
    </row>
    <row r="177" spans="1:16" x14ac:dyDescent="0.2">
      <c r="A177" s="19" t="s">
        <v>59</v>
      </c>
      <c r="B177" s="24" t="s">
        <v>229</v>
      </c>
      <c r="C177" s="24" t="s">
        <v>230</v>
      </c>
      <c r="D177" s="19" t="s">
        <v>61</v>
      </c>
      <c r="E177" s="25" t="s">
        <v>231</v>
      </c>
      <c r="F177" s="26" t="s">
        <v>84</v>
      </c>
      <c r="G177" s="27">
        <v>9768</v>
      </c>
      <c r="H177" s="28">
        <v>0</v>
      </c>
      <c r="I177" s="28">
        <f>ROUND(ROUND(H177,2)*ROUND(G177,3),2)</f>
        <v>0</v>
      </c>
      <c r="O177">
        <f>(I177*21)/100</f>
        <v>0</v>
      </c>
      <c r="P177" t="s">
        <v>33</v>
      </c>
    </row>
    <row r="178" spans="1:16" x14ac:dyDescent="0.2">
      <c r="A178" s="29" t="s">
        <v>64</v>
      </c>
      <c r="E178" s="30" t="s">
        <v>61</v>
      </c>
    </row>
    <row r="179" spans="1:16" x14ac:dyDescent="0.2">
      <c r="A179" s="31" t="s">
        <v>65</v>
      </c>
      <c r="E179" s="32" t="s">
        <v>66</v>
      </c>
    </row>
    <row r="180" spans="1:16" ht="127.5" x14ac:dyDescent="0.2">
      <c r="A180" t="s">
        <v>67</v>
      </c>
      <c r="E180" s="30" t="s">
        <v>232</v>
      </c>
    </row>
    <row r="181" spans="1:16" x14ac:dyDescent="0.2">
      <c r="A181" s="19" t="s">
        <v>59</v>
      </c>
      <c r="B181" s="24" t="s">
        <v>233</v>
      </c>
      <c r="C181" s="24" t="s">
        <v>234</v>
      </c>
      <c r="D181" s="19" t="s">
        <v>61</v>
      </c>
      <c r="E181" s="25" t="s">
        <v>235</v>
      </c>
      <c r="F181" s="26" t="s">
        <v>104</v>
      </c>
      <c r="G181" s="27">
        <v>16</v>
      </c>
      <c r="H181" s="28">
        <v>0</v>
      </c>
      <c r="I181" s="28">
        <f>ROUND(ROUND(H181,2)*ROUND(G181,3),2)</f>
        <v>0</v>
      </c>
      <c r="O181">
        <f>(I181*21)/100</f>
        <v>0</v>
      </c>
      <c r="P181" t="s">
        <v>33</v>
      </c>
    </row>
    <row r="182" spans="1:16" x14ac:dyDescent="0.2">
      <c r="A182" s="29" t="s">
        <v>64</v>
      </c>
      <c r="E182" s="30" t="s">
        <v>61</v>
      </c>
    </row>
    <row r="183" spans="1:16" x14ac:dyDescent="0.2">
      <c r="A183" s="31" t="s">
        <v>65</v>
      </c>
      <c r="E183" s="32" t="s">
        <v>66</v>
      </c>
    </row>
    <row r="184" spans="1:16" ht="191.25" x14ac:dyDescent="0.2">
      <c r="A184" t="s">
        <v>67</v>
      </c>
      <c r="E184" s="30" t="s">
        <v>236</v>
      </c>
    </row>
    <row r="185" spans="1:16" x14ac:dyDescent="0.2">
      <c r="A185" s="19" t="s">
        <v>59</v>
      </c>
      <c r="B185" s="24" t="s">
        <v>237</v>
      </c>
      <c r="C185" s="24" t="s">
        <v>238</v>
      </c>
      <c r="D185" s="19" t="s">
        <v>61</v>
      </c>
      <c r="E185" s="25" t="s">
        <v>239</v>
      </c>
      <c r="F185" s="26" t="s">
        <v>104</v>
      </c>
      <c r="G185" s="27">
        <v>16</v>
      </c>
      <c r="H185" s="28">
        <v>0</v>
      </c>
      <c r="I185" s="28">
        <f>ROUND(ROUND(H185,2)*ROUND(G185,3),2)</f>
        <v>0</v>
      </c>
      <c r="O185">
        <f>(I185*21)/100</f>
        <v>0</v>
      </c>
      <c r="P185" t="s">
        <v>33</v>
      </c>
    </row>
    <row r="186" spans="1:16" x14ac:dyDescent="0.2">
      <c r="A186" s="29" t="s">
        <v>64</v>
      </c>
      <c r="E186" s="30" t="s">
        <v>61</v>
      </c>
    </row>
    <row r="187" spans="1:16" x14ac:dyDescent="0.2">
      <c r="A187" s="31" t="s">
        <v>65</v>
      </c>
      <c r="E187" s="32" t="s">
        <v>66</v>
      </c>
    </row>
    <row r="188" spans="1:16" ht="140.25" x14ac:dyDescent="0.2">
      <c r="A188" t="s">
        <v>67</v>
      </c>
      <c r="E188" s="30" t="s">
        <v>240</v>
      </c>
    </row>
    <row r="189" spans="1:16" x14ac:dyDescent="0.2">
      <c r="A189" s="19" t="s">
        <v>59</v>
      </c>
      <c r="B189" s="24" t="s">
        <v>241</v>
      </c>
      <c r="C189" s="24" t="s">
        <v>242</v>
      </c>
      <c r="D189" s="19" t="s">
        <v>61</v>
      </c>
      <c r="E189" s="25" t="s">
        <v>243</v>
      </c>
      <c r="F189" s="26" t="s">
        <v>104</v>
      </c>
      <c r="G189" s="27">
        <v>32</v>
      </c>
      <c r="H189" s="28">
        <v>0</v>
      </c>
      <c r="I189" s="28">
        <f>ROUND(ROUND(H189,2)*ROUND(G189,3),2)</f>
        <v>0</v>
      </c>
      <c r="O189">
        <f>(I189*21)/100</f>
        <v>0</v>
      </c>
      <c r="P189" t="s">
        <v>33</v>
      </c>
    </row>
    <row r="190" spans="1:16" x14ac:dyDescent="0.2">
      <c r="A190" s="29" t="s">
        <v>64</v>
      </c>
      <c r="E190" s="30" t="s">
        <v>61</v>
      </c>
    </row>
    <row r="191" spans="1:16" x14ac:dyDescent="0.2">
      <c r="A191" s="31" t="s">
        <v>65</v>
      </c>
      <c r="E191" s="32" t="s">
        <v>66</v>
      </c>
    </row>
    <row r="192" spans="1:16" ht="191.25" x14ac:dyDescent="0.2">
      <c r="A192" t="s">
        <v>67</v>
      </c>
      <c r="E192" s="30" t="s">
        <v>244</v>
      </c>
    </row>
    <row r="193" spans="1:16" x14ac:dyDescent="0.2">
      <c r="A193" s="19" t="s">
        <v>59</v>
      </c>
      <c r="B193" s="24" t="s">
        <v>245</v>
      </c>
      <c r="C193" s="24" t="s">
        <v>246</v>
      </c>
      <c r="D193" s="19" t="s">
        <v>61</v>
      </c>
      <c r="E193" s="25" t="s">
        <v>247</v>
      </c>
      <c r="F193" s="26" t="s">
        <v>104</v>
      </c>
      <c r="G193" s="27">
        <v>32</v>
      </c>
      <c r="H193" s="28">
        <v>0</v>
      </c>
      <c r="I193" s="28">
        <f>ROUND(ROUND(H193,2)*ROUND(G193,3),2)</f>
        <v>0</v>
      </c>
      <c r="O193">
        <f>(I193*21)/100</f>
        <v>0</v>
      </c>
      <c r="P193" t="s">
        <v>33</v>
      </c>
    </row>
    <row r="194" spans="1:16" x14ac:dyDescent="0.2">
      <c r="A194" s="29" t="s">
        <v>64</v>
      </c>
      <c r="E194" s="30" t="s">
        <v>61</v>
      </c>
    </row>
    <row r="195" spans="1:16" x14ac:dyDescent="0.2">
      <c r="A195" s="31" t="s">
        <v>65</v>
      </c>
      <c r="E195" s="32" t="s">
        <v>66</v>
      </c>
    </row>
    <row r="196" spans="1:16" ht="140.25" x14ac:dyDescent="0.2">
      <c r="A196" t="s">
        <v>67</v>
      </c>
      <c r="E196" s="30" t="s">
        <v>248</v>
      </c>
    </row>
    <row r="197" spans="1:16" x14ac:dyDescent="0.2">
      <c r="A197" s="19" t="s">
        <v>59</v>
      </c>
      <c r="B197" s="24" t="s">
        <v>249</v>
      </c>
      <c r="C197" s="24" t="s">
        <v>246</v>
      </c>
      <c r="D197" s="19" t="s">
        <v>39</v>
      </c>
      <c r="E197" s="25" t="s">
        <v>250</v>
      </c>
      <c r="F197" s="26" t="s">
        <v>104</v>
      </c>
      <c r="G197" s="27">
        <v>8</v>
      </c>
      <c r="H197" s="28">
        <v>0</v>
      </c>
      <c r="I197" s="28">
        <f>ROUND(ROUND(H197,2)*ROUND(G197,3),2)</f>
        <v>0</v>
      </c>
      <c r="O197">
        <f>(I197*21)/100</f>
        <v>0</v>
      </c>
      <c r="P197" t="s">
        <v>33</v>
      </c>
    </row>
    <row r="198" spans="1:16" x14ac:dyDescent="0.2">
      <c r="A198" s="29" t="s">
        <v>64</v>
      </c>
      <c r="E198" s="30" t="s">
        <v>61</v>
      </c>
    </row>
    <row r="199" spans="1:16" x14ac:dyDescent="0.2">
      <c r="A199" s="31" t="s">
        <v>65</v>
      </c>
      <c r="E199" s="32" t="s">
        <v>66</v>
      </c>
    </row>
    <row r="200" spans="1:16" ht="140.25" x14ac:dyDescent="0.2">
      <c r="A200" t="s">
        <v>67</v>
      </c>
      <c r="E200" s="30" t="s">
        <v>251</v>
      </c>
    </row>
    <row r="201" spans="1:16" x14ac:dyDescent="0.2">
      <c r="A201" s="19" t="s">
        <v>59</v>
      </c>
      <c r="B201" s="24" t="s">
        <v>252</v>
      </c>
      <c r="C201" s="24" t="s">
        <v>253</v>
      </c>
      <c r="D201" s="19" t="s">
        <v>61</v>
      </c>
      <c r="E201" s="25" t="s">
        <v>254</v>
      </c>
      <c r="F201" s="26" t="s">
        <v>104</v>
      </c>
      <c r="G201" s="27">
        <v>4</v>
      </c>
      <c r="H201" s="28">
        <v>0</v>
      </c>
      <c r="I201" s="28">
        <f>ROUND(ROUND(H201,2)*ROUND(G201,3),2)</f>
        <v>0</v>
      </c>
      <c r="O201">
        <f>(I201*21)/100</f>
        <v>0</v>
      </c>
      <c r="P201" t="s">
        <v>33</v>
      </c>
    </row>
    <row r="202" spans="1:16" x14ac:dyDescent="0.2">
      <c r="A202" s="29" t="s">
        <v>64</v>
      </c>
      <c r="E202" s="30" t="s">
        <v>61</v>
      </c>
    </row>
    <row r="203" spans="1:16" x14ac:dyDescent="0.2">
      <c r="A203" s="31" t="s">
        <v>65</v>
      </c>
      <c r="E203" s="32" t="s">
        <v>66</v>
      </c>
    </row>
    <row r="204" spans="1:16" ht="191.25" x14ac:dyDescent="0.2">
      <c r="A204" t="s">
        <v>67</v>
      </c>
      <c r="E204" s="30" t="s">
        <v>155</v>
      </c>
    </row>
    <row r="205" spans="1:16" x14ac:dyDescent="0.2">
      <c r="A205" s="19" t="s">
        <v>59</v>
      </c>
      <c r="B205" s="24" t="s">
        <v>255</v>
      </c>
      <c r="C205" s="24" t="s">
        <v>256</v>
      </c>
      <c r="D205" s="19" t="s">
        <v>61</v>
      </c>
      <c r="E205" s="25" t="s">
        <v>257</v>
      </c>
      <c r="F205" s="26" t="s">
        <v>104</v>
      </c>
      <c r="G205" s="27">
        <v>4</v>
      </c>
      <c r="H205" s="28">
        <v>0</v>
      </c>
      <c r="I205" s="28">
        <f>ROUND(ROUND(H205,2)*ROUND(G205,3),2)</f>
        <v>0</v>
      </c>
      <c r="O205">
        <f>(I205*21)/100</f>
        <v>0</v>
      </c>
      <c r="P205" t="s">
        <v>33</v>
      </c>
    </row>
    <row r="206" spans="1:16" x14ac:dyDescent="0.2">
      <c r="A206" s="29" t="s">
        <v>64</v>
      </c>
      <c r="E206" s="30" t="s">
        <v>61</v>
      </c>
    </row>
    <row r="207" spans="1:16" x14ac:dyDescent="0.2">
      <c r="A207" s="31" t="s">
        <v>65</v>
      </c>
      <c r="E207" s="32" t="s">
        <v>66</v>
      </c>
    </row>
    <row r="208" spans="1:16" ht="140.25" x14ac:dyDescent="0.2">
      <c r="A208" t="s">
        <v>67</v>
      </c>
      <c r="E208" s="30" t="s">
        <v>168</v>
      </c>
    </row>
    <row r="209" spans="1:16" x14ac:dyDescent="0.2">
      <c r="A209" s="19" t="s">
        <v>59</v>
      </c>
      <c r="B209" s="24" t="s">
        <v>258</v>
      </c>
      <c r="C209" s="24" t="s">
        <v>259</v>
      </c>
      <c r="D209" s="19" t="s">
        <v>61</v>
      </c>
      <c r="E209" s="25" t="s">
        <v>260</v>
      </c>
      <c r="F209" s="26" t="s">
        <v>104</v>
      </c>
      <c r="G209" s="27">
        <v>1</v>
      </c>
      <c r="H209" s="28">
        <v>0</v>
      </c>
      <c r="I209" s="28">
        <f>ROUND(ROUND(H209,2)*ROUND(G209,3),2)</f>
        <v>0</v>
      </c>
      <c r="O209">
        <f>(I209*21)/100</f>
        <v>0</v>
      </c>
      <c r="P209" t="s">
        <v>33</v>
      </c>
    </row>
    <row r="210" spans="1:16" x14ac:dyDescent="0.2">
      <c r="A210" s="29" t="s">
        <v>64</v>
      </c>
      <c r="E210" s="30" t="s">
        <v>61</v>
      </c>
    </row>
    <row r="211" spans="1:16" x14ac:dyDescent="0.2">
      <c r="A211" s="31" t="s">
        <v>65</v>
      </c>
      <c r="E211" s="32" t="s">
        <v>66</v>
      </c>
    </row>
    <row r="212" spans="1:16" ht="114.75" x14ac:dyDescent="0.2">
      <c r="A212" t="s">
        <v>67</v>
      </c>
      <c r="E212" s="30" t="s">
        <v>261</v>
      </c>
    </row>
    <row r="213" spans="1:16" x14ac:dyDescent="0.2">
      <c r="A213" s="19" t="s">
        <v>59</v>
      </c>
      <c r="B213" s="24" t="s">
        <v>262</v>
      </c>
      <c r="C213" s="24" t="s">
        <v>263</v>
      </c>
      <c r="D213" s="19" t="s">
        <v>61</v>
      </c>
      <c r="E213" s="25" t="s">
        <v>264</v>
      </c>
      <c r="F213" s="26" t="s">
        <v>104</v>
      </c>
      <c r="G213" s="27">
        <v>1</v>
      </c>
      <c r="H213" s="28">
        <v>0</v>
      </c>
      <c r="I213" s="28">
        <f>ROUND(ROUND(H213,2)*ROUND(G213,3),2)</f>
        <v>0</v>
      </c>
      <c r="O213">
        <f>(I213*21)/100</f>
        <v>0</v>
      </c>
      <c r="P213" t="s">
        <v>33</v>
      </c>
    </row>
    <row r="214" spans="1:16" x14ac:dyDescent="0.2">
      <c r="A214" s="29" t="s">
        <v>64</v>
      </c>
      <c r="E214" s="30" t="s">
        <v>61</v>
      </c>
    </row>
    <row r="215" spans="1:16" x14ac:dyDescent="0.2">
      <c r="A215" s="31" t="s">
        <v>65</v>
      </c>
      <c r="E215" s="32" t="s">
        <v>66</v>
      </c>
    </row>
    <row r="216" spans="1:16" ht="127.5" x14ac:dyDescent="0.2">
      <c r="A216" t="s">
        <v>67</v>
      </c>
      <c r="E216" s="30" t="s">
        <v>224</v>
      </c>
    </row>
    <row r="217" spans="1:16" x14ac:dyDescent="0.2">
      <c r="A217" s="19" t="s">
        <v>59</v>
      </c>
      <c r="B217" s="24" t="s">
        <v>265</v>
      </c>
      <c r="C217" s="24" t="s">
        <v>266</v>
      </c>
      <c r="D217" s="19" t="s">
        <v>61</v>
      </c>
      <c r="E217" s="25" t="s">
        <v>267</v>
      </c>
      <c r="F217" s="26" t="s">
        <v>104</v>
      </c>
      <c r="G217" s="27">
        <v>4</v>
      </c>
      <c r="H217" s="28">
        <v>0</v>
      </c>
      <c r="I217" s="28">
        <f>ROUND(ROUND(H217,2)*ROUND(G217,3),2)</f>
        <v>0</v>
      </c>
      <c r="O217">
        <f>(I217*21)/100</f>
        <v>0</v>
      </c>
      <c r="P217" t="s">
        <v>33</v>
      </c>
    </row>
    <row r="218" spans="1:16" x14ac:dyDescent="0.2">
      <c r="A218" s="29" t="s">
        <v>64</v>
      </c>
      <c r="E218" s="30" t="s">
        <v>61</v>
      </c>
    </row>
    <row r="219" spans="1:16" x14ac:dyDescent="0.2">
      <c r="A219" s="31" t="s">
        <v>65</v>
      </c>
      <c r="E219" s="32" t="s">
        <v>66</v>
      </c>
    </row>
    <row r="220" spans="1:16" ht="127.5" x14ac:dyDescent="0.2">
      <c r="A220" t="s">
        <v>67</v>
      </c>
      <c r="E220" s="30" t="s">
        <v>268</v>
      </c>
    </row>
    <row r="221" spans="1:16" x14ac:dyDescent="0.2">
      <c r="A221" s="19" t="s">
        <v>59</v>
      </c>
      <c r="B221" s="24" t="s">
        <v>269</v>
      </c>
      <c r="C221" s="24" t="s">
        <v>270</v>
      </c>
      <c r="D221" s="19" t="s">
        <v>61</v>
      </c>
      <c r="E221" s="25" t="s">
        <v>271</v>
      </c>
      <c r="F221" s="26" t="s">
        <v>104</v>
      </c>
      <c r="G221" s="27">
        <v>4</v>
      </c>
      <c r="H221" s="28">
        <v>0</v>
      </c>
      <c r="I221" s="28">
        <f>ROUND(ROUND(H221,2)*ROUND(G221,3),2)</f>
        <v>0</v>
      </c>
      <c r="O221">
        <f>(I221*21)/100</f>
        <v>0</v>
      </c>
      <c r="P221" t="s">
        <v>33</v>
      </c>
    </row>
    <row r="222" spans="1:16" x14ac:dyDescent="0.2">
      <c r="A222" s="29" t="s">
        <v>64</v>
      </c>
      <c r="E222" s="30" t="s">
        <v>61</v>
      </c>
    </row>
    <row r="223" spans="1:16" x14ac:dyDescent="0.2">
      <c r="A223" s="31" t="s">
        <v>65</v>
      </c>
      <c r="E223" s="32" t="s">
        <v>66</v>
      </c>
    </row>
    <row r="224" spans="1:16" ht="140.25" x14ac:dyDescent="0.2">
      <c r="A224" t="s">
        <v>67</v>
      </c>
      <c r="E224" s="30" t="s">
        <v>272</v>
      </c>
    </row>
    <row r="225" spans="1:16" x14ac:dyDescent="0.2">
      <c r="A225" s="19" t="s">
        <v>59</v>
      </c>
      <c r="B225" s="24" t="s">
        <v>273</v>
      </c>
      <c r="C225" s="24" t="s">
        <v>274</v>
      </c>
      <c r="D225" s="19" t="s">
        <v>61</v>
      </c>
      <c r="E225" s="25" t="s">
        <v>275</v>
      </c>
      <c r="F225" s="26" t="s">
        <v>104</v>
      </c>
      <c r="G225" s="27">
        <v>4</v>
      </c>
      <c r="H225" s="28">
        <v>0</v>
      </c>
      <c r="I225" s="28">
        <f>ROUND(ROUND(H225,2)*ROUND(G225,3),2)</f>
        <v>0</v>
      </c>
      <c r="O225">
        <f>(I225*21)/100</f>
        <v>0</v>
      </c>
      <c r="P225" t="s">
        <v>33</v>
      </c>
    </row>
    <row r="226" spans="1:16" x14ac:dyDescent="0.2">
      <c r="A226" s="29" t="s">
        <v>64</v>
      </c>
      <c r="E226" s="30" t="s">
        <v>61</v>
      </c>
    </row>
    <row r="227" spans="1:16" x14ac:dyDescent="0.2">
      <c r="A227" s="31" t="s">
        <v>65</v>
      </c>
      <c r="E227" s="32" t="s">
        <v>66</v>
      </c>
    </row>
    <row r="228" spans="1:16" ht="127.5" x14ac:dyDescent="0.2">
      <c r="A228" t="s">
        <v>67</v>
      </c>
      <c r="E228" s="30" t="s">
        <v>268</v>
      </c>
    </row>
    <row r="229" spans="1:16" x14ac:dyDescent="0.2">
      <c r="A229" s="19" t="s">
        <v>59</v>
      </c>
      <c r="B229" s="24" t="s">
        <v>276</v>
      </c>
      <c r="C229" s="24" t="s">
        <v>277</v>
      </c>
      <c r="D229" s="19" t="s">
        <v>61</v>
      </c>
      <c r="E229" s="25" t="s">
        <v>278</v>
      </c>
      <c r="F229" s="26" t="s">
        <v>104</v>
      </c>
      <c r="G229" s="27">
        <v>4</v>
      </c>
      <c r="H229" s="28">
        <v>0</v>
      </c>
      <c r="I229" s="28">
        <f>ROUND(ROUND(H229,2)*ROUND(G229,3),2)</f>
        <v>0</v>
      </c>
      <c r="O229">
        <f>(I229*21)/100</f>
        <v>0</v>
      </c>
      <c r="P229" t="s">
        <v>33</v>
      </c>
    </row>
    <row r="230" spans="1:16" x14ac:dyDescent="0.2">
      <c r="A230" s="29" t="s">
        <v>64</v>
      </c>
      <c r="E230" s="30" t="s">
        <v>61</v>
      </c>
    </row>
    <row r="231" spans="1:16" x14ac:dyDescent="0.2">
      <c r="A231" s="31" t="s">
        <v>65</v>
      </c>
      <c r="E231" s="32" t="s">
        <v>66</v>
      </c>
    </row>
    <row r="232" spans="1:16" ht="140.25" x14ac:dyDescent="0.2">
      <c r="A232" t="s">
        <v>67</v>
      </c>
      <c r="E232" s="30" t="s">
        <v>272</v>
      </c>
    </row>
    <row r="233" spans="1:16" x14ac:dyDescent="0.2">
      <c r="A233" s="19" t="s">
        <v>59</v>
      </c>
      <c r="B233" s="24" t="s">
        <v>279</v>
      </c>
      <c r="C233" s="24" t="s">
        <v>280</v>
      </c>
      <c r="D233" s="19" t="s">
        <v>61</v>
      </c>
      <c r="E233" s="25" t="s">
        <v>281</v>
      </c>
      <c r="F233" s="26" t="s">
        <v>104</v>
      </c>
      <c r="G233" s="27">
        <v>4</v>
      </c>
      <c r="H233" s="28">
        <v>0</v>
      </c>
      <c r="I233" s="28">
        <f>ROUND(ROUND(H233,2)*ROUND(G233,3),2)</f>
        <v>0</v>
      </c>
      <c r="O233">
        <f>(I233*21)/100</f>
        <v>0</v>
      </c>
      <c r="P233" t="s">
        <v>33</v>
      </c>
    </row>
    <row r="234" spans="1:16" x14ac:dyDescent="0.2">
      <c r="A234" s="29" t="s">
        <v>64</v>
      </c>
      <c r="E234" s="30" t="s">
        <v>61</v>
      </c>
    </row>
    <row r="235" spans="1:16" x14ac:dyDescent="0.2">
      <c r="A235" s="31" t="s">
        <v>65</v>
      </c>
      <c r="E235" s="32" t="s">
        <v>66</v>
      </c>
    </row>
    <row r="236" spans="1:16" ht="127.5" x14ac:dyDescent="0.2">
      <c r="A236" t="s">
        <v>67</v>
      </c>
      <c r="E236" s="30" t="s">
        <v>268</v>
      </c>
    </row>
    <row r="237" spans="1:16" x14ac:dyDescent="0.2">
      <c r="A237" s="19" t="s">
        <v>59</v>
      </c>
      <c r="B237" s="24" t="s">
        <v>282</v>
      </c>
      <c r="C237" s="24" t="s">
        <v>283</v>
      </c>
      <c r="D237" s="19" t="s">
        <v>61</v>
      </c>
      <c r="E237" s="25" t="s">
        <v>284</v>
      </c>
      <c r="F237" s="26" t="s">
        <v>104</v>
      </c>
      <c r="G237" s="27">
        <v>4</v>
      </c>
      <c r="H237" s="28">
        <v>0</v>
      </c>
      <c r="I237" s="28">
        <f>ROUND(ROUND(H237,2)*ROUND(G237,3),2)</f>
        <v>0</v>
      </c>
      <c r="O237">
        <f>(I237*21)/100</f>
        <v>0</v>
      </c>
      <c r="P237" t="s">
        <v>33</v>
      </c>
    </row>
    <row r="238" spans="1:16" x14ac:dyDescent="0.2">
      <c r="A238" s="29" t="s">
        <v>64</v>
      </c>
      <c r="E238" s="30" t="s">
        <v>61</v>
      </c>
    </row>
    <row r="239" spans="1:16" x14ac:dyDescent="0.2">
      <c r="A239" s="31" t="s">
        <v>65</v>
      </c>
      <c r="E239" s="32" t="s">
        <v>66</v>
      </c>
    </row>
    <row r="240" spans="1:16" ht="140.25" x14ac:dyDescent="0.2">
      <c r="A240" t="s">
        <v>67</v>
      </c>
      <c r="E240" s="30" t="s">
        <v>272</v>
      </c>
    </row>
    <row r="241" spans="1:16" x14ac:dyDescent="0.2">
      <c r="A241" s="19" t="s">
        <v>59</v>
      </c>
      <c r="B241" s="24" t="s">
        <v>285</v>
      </c>
      <c r="C241" s="24" t="s">
        <v>286</v>
      </c>
      <c r="D241" s="19" t="s">
        <v>61</v>
      </c>
      <c r="E241" s="25" t="s">
        <v>287</v>
      </c>
      <c r="F241" s="26" t="s">
        <v>104</v>
      </c>
      <c r="G241" s="27">
        <v>5</v>
      </c>
      <c r="H241" s="28">
        <v>0</v>
      </c>
      <c r="I241" s="28">
        <f>ROUND(ROUND(H241,2)*ROUND(G241,3),2)</f>
        <v>0</v>
      </c>
      <c r="O241">
        <f>(I241*21)/100</f>
        <v>0</v>
      </c>
      <c r="P241" t="s">
        <v>33</v>
      </c>
    </row>
    <row r="242" spans="1:16" x14ac:dyDescent="0.2">
      <c r="A242" s="29" t="s">
        <v>64</v>
      </c>
      <c r="E242" s="30" t="s">
        <v>61</v>
      </c>
    </row>
    <row r="243" spans="1:16" x14ac:dyDescent="0.2">
      <c r="A243" s="31" t="s">
        <v>65</v>
      </c>
      <c r="E243" s="32" t="s">
        <v>66</v>
      </c>
    </row>
    <row r="244" spans="1:16" ht="216.75" x14ac:dyDescent="0.2">
      <c r="A244" t="s">
        <v>67</v>
      </c>
      <c r="E244" s="30" t="s">
        <v>288</v>
      </c>
    </row>
    <row r="245" spans="1:16" x14ac:dyDescent="0.2">
      <c r="A245" s="19" t="s">
        <v>59</v>
      </c>
      <c r="B245" s="24" t="s">
        <v>289</v>
      </c>
      <c r="C245" s="24" t="s">
        <v>290</v>
      </c>
      <c r="D245" s="19" t="s">
        <v>61</v>
      </c>
      <c r="E245" s="25" t="s">
        <v>291</v>
      </c>
      <c r="F245" s="26" t="s">
        <v>104</v>
      </c>
      <c r="G245" s="27">
        <v>5</v>
      </c>
      <c r="H245" s="28">
        <v>0</v>
      </c>
      <c r="I245" s="28">
        <f>ROUND(ROUND(H245,2)*ROUND(G245,3),2)</f>
        <v>0</v>
      </c>
      <c r="O245">
        <f>(I245*21)/100</f>
        <v>0</v>
      </c>
      <c r="P245" t="s">
        <v>33</v>
      </c>
    </row>
    <row r="246" spans="1:16" x14ac:dyDescent="0.2">
      <c r="A246" s="29" t="s">
        <v>64</v>
      </c>
      <c r="E246" s="30" t="s">
        <v>61</v>
      </c>
    </row>
    <row r="247" spans="1:16" x14ac:dyDescent="0.2">
      <c r="A247" s="31" t="s">
        <v>65</v>
      </c>
      <c r="E247" s="32" t="s">
        <v>66</v>
      </c>
    </row>
    <row r="248" spans="1:16" ht="165.75" x14ac:dyDescent="0.2">
      <c r="A248" t="s">
        <v>67</v>
      </c>
      <c r="E248" s="30" t="s">
        <v>292</v>
      </c>
    </row>
    <row r="249" spans="1:16" x14ac:dyDescent="0.2">
      <c r="A249" s="19" t="s">
        <v>59</v>
      </c>
      <c r="B249" s="24" t="s">
        <v>293</v>
      </c>
      <c r="C249" s="24" t="s">
        <v>290</v>
      </c>
      <c r="D249" s="19" t="s">
        <v>39</v>
      </c>
      <c r="E249" s="25" t="s">
        <v>294</v>
      </c>
      <c r="F249" s="26" t="s">
        <v>104</v>
      </c>
      <c r="G249" s="27">
        <v>3</v>
      </c>
      <c r="H249" s="28">
        <v>0</v>
      </c>
      <c r="I249" s="28">
        <f>ROUND(ROUND(H249,2)*ROUND(G249,3),2)</f>
        <v>0</v>
      </c>
      <c r="O249">
        <f>(I249*21)/100</f>
        <v>0</v>
      </c>
      <c r="P249" t="s">
        <v>33</v>
      </c>
    </row>
    <row r="250" spans="1:16" x14ac:dyDescent="0.2">
      <c r="A250" s="29" t="s">
        <v>64</v>
      </c>
      <c r="E250" s="30" t="s">
        <v>61</v>
      </c>
    </row>
    <row r="251" spans="1:16" x14ac:dyDescent="0.2">
      <c r="A251" s="31" t="s">
        <v>65</v>
      </c>
      <c r="E251" s="32" t="s">
        <v>66</v>
      </c>
    </row>
    <row r="252" spans="1:16" ht="165.75" x14ac:dyDescent="0.2">
      <c r="A252" t="s">
        <v>67</v>
      </c>
      <c r="E252" s="30" t="s">
        <v>295</v>
      </c>
    </row>
    <row r="253" spans="1:16" x14ac:dyDescent="0.2">
      <c r="A253" s="19" t="s">
        <v>59</v>
      </c>
      <c r="B253" s="24" t="s">
        <v>296</v>
      </c>
      <c r="C253" s="24" t="s">
        <v>297</v>
      </c>
      <c r="D253" s="19" t="s">
        <v>61</v>
      </c>
      <c r="E253" s="25" t="s">
        <v>298</v>
      </c>
      <c r="F253" s="26" t="s">
        <v>104</v>
      </c>
      <c r="G253" s="27">
        <v>3</v>
      </c>
      <c r="H253" s="28">
        <v>0</v>
      </c>
      <c r="I253" s="28">
        <f>ROUND(ROUND(H253,2)*ROUND(G253,3),2)</f>
        <v>0</v>
      </c>
      <c r="O253">
        <f>(I253*21)/100</f>
        <v>0</v>
      </c>
      <c r="P253" t="s">
        <v>33</v>
      </c>
    </row>
    <row r="254" spans="1:16" x14ac:dyDescent="0.2">
      <c r="A254" s="29" t="s">
        <v>64</v>
      </c>
      <c r="E254" s="30" t="s">
        <v>61</v>
      </c>
    </row>
    <row r="255" spans="1:16" x14ac:dyDescent="0.2">
      <c r="A255" s="31" t="s">
        <v>65</v>
      </c>
      <c r="E255" s="32" t="s">
        <v>66</v>
      </c>
    </row>
    <row r="256" spans="1:16" ht="216.75" x14ac:dyDescent="0.2">
      <c r="A256" t="s">
        <v>67</v>
      </c>
      <c r="E256" s="30" t="s">
        <v>299</v>
      </c>
    </row>
    <row r="257" spans="1:16" x14ac:dyDescent="0.2">
      <c r="A257" s="19" t="s">
        <v>59</v>
      </c>
      <c r="B257" s="24" t="s">
        <v>300</v>
      </c>
      <c r="C257" s="24" t="s">
        <v>301</v>
      </c>
      <c r="D257" s="19" t="s">
        <v>61</v>
      </c>
      <c r="E257" s="25" t="s">
        <v>302</v>
      </c>
      <c r="F257" s="26" t="s">
        <v>104</v>
      </c>
      <c r="G257" s="27">
        <v>1</v>
      </c>
      <c r="H257" s="28">
        <v>0</v>
      </c>
      <c r="I257" s="28">
        <f>ROUND(ROUND(H257,2)*ROUND(G257,3),2)</f>
        <v>0</v>
      </c>
      <c r="O257">
        <f>(I257*21)/100</f>
        <v>0</v>
      </c>
      <c r="P257" t="s">
        <v>33</v>
      </c>
    </row>
    <row r="258" spans="1:16" x14ac:dyDescent="0.2">
      <c r="A258" s="29" t="s">
        <v>64</v>
      </c>
      <c r="E258" s="30" t="s">
        <v>61</v>
      </c>
    </row>
    <row r="259" spans="1:16" x14ac:dyDescent="0.2">
      <c r="A259" s="31" t="s">
        <v>65</v>
      </c>
      <c r="E259" s="32" t="s">
        <v>66</v>
      </c>
    </row>
    <row r="260" spans="1:16" ht="191.25" x14ac:dyDescent="0.2">
      <c r="A260" t="s">
        <v>67</v>
      </c>
      <c r="E260" s="30" t="s">
        <v>303</v>
      </c>
    </row>
    <row r="261" spans="1:16" x14ac:dyDescent="0.2">
      <c r="A261" s="19" t="s">
        <v>59</v>
      </c>
      <c r="B261" s="24" t="s">
        <v>304</v>
      </c>
      <c r="C261" s="24" t="s">
        <v>305</v>
      </c>
      <c r="D261" s="19" t="s">
        <v>61</v>
      </c>
      <c r="E261" s="25" t="s">
        <v>302</v>
      </c>
      <c r="F261" s="26" t="s">
        <v>104</v>
      </c>
      <c r="G261" s="27">
        <v>1</v>
      </c>
      <c r="H261" s="28">
        <v>0</v>
      </c>
      <c r="I261" s="28">
        <f>ROUND(ROUND(H261,2)*ROUND(G261,3),2)</f>
        <v>0</v>
      </c>
      <c r="O261">
        <f>(I261*21)/100</f>
        <v>0</v>
      </c>
      <c r="P261" t="s">
        <v>33</v>
      </c>
    </row>
    <row r="262" spans="1:16" x14ac:dyDescent="0.2">
      <c r="A262" s="29" t="s">
        <v>64</v>
      </c>
      <c r="E262" s="30" t="s">
        <v>61</v>
      </c>
    </row>
    <row r="263" spans="1:16" x14ac:dyDescent="0.2">
      <c r="A263" s="31" t="s">
        <v>65</v>
      </c>
      <c r="E263" s="32" t="s">
        <v>66</v>
      </c>
    </row>
    <row r="264" spans="1:16" ht="191.25" x14ac:dyDescent="0.2">
      <c r="A264" t="s">
        <v>67</v>
      </c>
      <c r="E264" s="30" t="s">
        <v>306</v>
      </c>
    </row>
    <row r="265" spans="1:16" x14ac:dyDescent="0.2">
      <c r="A265" s="19" t="s">
        <v>59</v>
      </c>
      <c r="B265" s="24" t="s">
        <v>307</v>
      </c>
      <c r="C265" s="24" t="s">
        <v>308</v>
      </c>
      <c r="D265" s="19" t="s">
        <v>61</v>
      </c>
      <c r="E265" s="25" t="s">
        <v>309</v>
      </c>
      <c r="F265" s="26" t="s">
        <v>104</v>
      </c>
      <c r="G265" s="27">
        <v>1</v>
      </c>
      <c r="H265" s="28">
        <v>0</v>
      </c>
      <c r="I265" s="28">
        <f>ROUND(ROUND(H265,2)*ROUND(G265,3),2)</f>
        <v>0</v>
      </c>
      <c r="O265">
        <f>(I265*21)/100</f>
        <v>0</v>
      </c>
      <c r="P265" t="s">
        <v>33</v>
      </c>
    </row>
    <row r="266" spans="1:16" x14ac:dyDescent="0.2">
      <c r="A266" s="29" t="s">
        <v>64</v>
      </c>
      <c r="E266" s="30" t="s">
        <v>61</v>
      </c>
    </row>
    <row r="267" spans="1:16" x14ac:dyDescent="0.2">
      <c r="A267" s="31" t="s">
        <v>65</v>
      </c>
      <c r="E267" s="32" t="s">
        <v>66</v>
      </c>
    </row>
    <row r="268" spans="1:16" ht="191.25" x14ac:dyDescent="0.2">
      <c r="A268" t="s">
        <v>67</v>
      </c>
      <c r="E268" s="30" t="s">
        <v>310</v>
      </c>
    </row>
    <row r="269" spans="1:16" x14ac:dyDescent="0.2">
      <c r="A269" s="19" t="s">
        <v>59</v>
      </c>
      <c r="B269" s="24" t="s">
        <v>311</v>
      </c>
      <c r="C269" s="24" t="s">
        <v>312</v>
      </c>
      <c r="D269" s="19" t="s">
        <v>61</v>
      </c>
      <c r="E269" s="25" t="s">
        <v>313</v>
      </c>
      <c r="F269" s="26" t="s">
        <v>314</v>
      </c>
      <c r="G269" s="27">
        <v>6</v>
      </c>
      <c r="H269" s="28">
        <v>0</v>
      </c>
      <c r="I269" s="28">
        <f>ROUND(ROUND(H269,2)*ROUND(G269,3),2)</f>
        <v>0</v>
      </c>
      <c r="O269">
        <f>(I269*21)/100</f>
        <v>0</v>
      </c>
      <c r="P269" t="s">
        <v>33</v>
      </c>
    </row>
    <row r="270" spans="1:16" x14ac:dyDescent="0.2">
      <c r="A270" s="29" t="s">
        <v>64</v>
      </c>
      <c r="E270" s="30" t="s">
        <v>61</v>
      </c>
    </row>
    <row r="271" spans="1:16" x14ac:dyDescent="0.2">
      <c r="A271" s="31" t="s">
        <v>65</v>
      </c>
      <c r="E271" s="32" t="s">
        <v>66</v>
      </c>
    </row>
    <row r="272" spans="1:16" ht="140.25" x14ac:dyDescent="0.2">
      <c r="A272" t="s">
        <v>67</v>
      </c>
      <c r="E272" s="30" t="s">
        <v>315</v>
      </c>
    </row>
    <row r="273" spans="1:16" x14ac:dyDescent="0.2">
      <c r="A273" s="19" t="s">
        <v>59</v>
      </c>
      <c r="B273" s="24" t="s">
        <v>316</v>
      </c>
      <c r="C273" s="24" t="s">
        <v>317</v>
      </c>
      <c r="D273" s="19" t="s">
        <v>61</v>
      </c>
      <c r="E273" s="25" t="s">
        <v>318</v>
      </c>
      <c r="F273" s="26" t="s">
        <v>104</v>
      </c>
      <c r="G273" s="27">
        <v>1</v>
      </c>
      <c r="H273" s="28">
        <v>0</v>
      </c>
      <c r="I273" s="28">
        <f>ROUND(ROUND(H273,2)*ROUND(G273,3),2)</f>
        <v>0</v>
      </c>
      <c r="O273">
        <f>(I273*21)/100</f>
        <v>0</v>
      </c>
      <c r="P273" t="s">
        <v>33</v>
      </c>
    </row>
    <row r="274" spans="1:16" x14ac:dyDescent="0.2">
      <c r="A274" s="29" t="s">
        <v>64</v>
      </c>
      <c r="E274" s="30" t="s">
        <v>61</v>
      </c>
    </row>
    <row r="275" spans="1:16" x14ac:dyDescent="0.2">
      <c r="A275" s="31" t="s">
        <v>65</v>
      </c>
      <c r="E275" s="32" t="s">
        <v>66</v>
      </c>
    </row>
    <row r="276" spans="1:16" ht="178.5" x14ac:dyDescent="0.2">
      <c r="A276" t="s">
        <v>67</v>
      </c>
      <c r="E276" s="30" t="s">
        <v>319</v>
      </c>
    </row>
    <row r="277" spans="1:16" x14ac:dyDescent="0.2">
      <c r="A277" s="19" t="s">
        <v>59</v>
      </c>
      <c r="B277" s="24" t="s">
        <v>320</v>
      </c>
      <c r="C277" s="24" t="s">
        <v>321</v>
      </c>
      <c r="D277" s="19" t="s">
        <v>61</v>
      </c>
      <c r="E277" s="25" t="s">
        <v>322</v>
      </c>
      <c r="F277" s="26" t="s">
        <v>104</v>
      </c>
      <c r="G277" s="27">
        <v>1</v>
      </c>
      <c r="H277" s="28">
        <v>0</v>
      </c>
      <c r="I277" s="28">
        <f>ROUND(ROUND(H277,2)*ROUND(G277,3),2)</f>
        <v>0</v>
      </c>
      <c r="O277">
        <f>(I277*21)/100</f>
        <v>0</v>
      </c>
      <c r="P277" t="s">
        <v>33</v>
      </c>
    </row>
    <row r="278" spans="1:16" x14ac:dyDescent="0.2">
      <c r="A278" s="29" t="s">
        <v>64</v>
      </c>
      <c r="E278" s="30" t="s">
        <v>61</v>
      </c>
    </row>
    <row r="279" spans="1:16" x14ac:dyDescent="0.2">
      <c r="A279" s="31" t="s">
        <v>65</v>
      </c>
      <c r="E279" s="32" t="s">
        <v>66</v>
      </c>
    </row>
    <row r="280" spans="1:16" ht="191.25" x14ac:dyDescent="0.2">
      <c r="A280" t="s">
        <v>67</v>
      </c>
      <c r="E280" s="30" t="s">
        <v>323</v>
      </c>
    </row>
    <row r="281" spans="1:16" x14ac:dyDescent="0.2">
      <c r="A281" s="19" t="s">
        <v>59</v>
      </c>
      <c r="B281" s="24" t="s">
        <v>324</v>
      </c>
      <c r="C281" s="24" t="s">
        <v>325</v>
      </c>
      <c r="D281" s="19" t="s">
        <v>61</v>
      </c>
      <c r="E281" s="25" t="s">
        <v>326</v>
      </c>
      <c r="F281" s="26" t="s">
        <v>104</v>
      </c>
      <c r="G281" s="27">
        <v>7</v>
      </c>
      <c r="H281" s="28">
        <v>0</v>
      </c>
      <c r="I281" s="28">
        <f>ROUND(ROUND(H281,2)*ROUND(G281,3),2)</f>
        <v>0</v>
      </c>
      <c r="O281">
        <f>(I281*21)/100</f>
        <v>0</v>
      </c>
      <c r="P281" t="s">
        <v>33</v>
      </c>
    </row>
    <row r="282" spans="1:16" x14ac:dyDescent="0.2">
      <c r="A282" s="29" t="s">
        <v>64</v>
      </c>
      <c r="E282" s="30" t="s">
        <v>61</v>
      </c>
    </row>
    <row r="283" spans="1:16" ht="127.5" x14ac:dyDescent="0.2">
      <c r="A283" s="31" t="s">
        <v>65</v>
      </c>
      <c r="E283" s="32" t="s">
        <v>327</v>
      </c>
    </row>
    <row r="284" spans="1:16" ht="178.5" x14ac:dyDescent="0.2">
      <c r="A284" t="s">
        <v>67</v>
      </c>
      <c r="E284" s="30" t="s">
        <v>328</v>
      </c>
    </row>
    <row r="285" spans="1:16" x14ac:dyDescent="0.2">
      <c r="A285" s="19" t="s">
        <v>59</v>
      </c>
      <c r="B285" s="24" t="s">
        <v>329</v>
      </c>
      <c r="C285" s="24" t="s">
        <v>330</v>
      </c>
      <c r="D285" s="19" t="s">
        <v>61</v>
      </c>
      <c r="E285" s="25" t="s">
        <v>331</v>
      </c>
      <c r="F285" s="26" t="s">
        <v>104</v>
      </c>
      <c r="G285" s="27">
        <v>7</v>
      </c>
      <c r="H285" s="28">
        <v>0</v>
      </c>
      <c r="I285" s="28">
        <f>ROUND(ROUND(H285,2)*ROUND(G285,3),2)</f>
        <v>0</v>
      </c>
      <c r="O285">
        <f>(I285*21)/100</f>
        <v>0</v>
      </c>
      <c r="P285" t="s">
        <v>33</v>
      </c>
    </row>
    <row r="286" spans="1:16" x14ac:dyDescent="0.2">
      <c r="A286" s="29" t="s">
        <v>64</v>
      </c>
      <c r="E286" s="30" t="s">
        <v>61</v>
      </c>
    </row>
    <row r="287" spans="1:16" ht="127.5" x14ac:dyDescent="0.2">
      <c r="A287" s="31" t="s">
        <v>65</v>
      </c>
      <c r="E287" s="32" t="s">
        <v>327</v>
      </c>
    </row>
    <row r="288" spans="1:16" ht="178.5" x14ac:dyDescent="0.2">
      <c r="A288" t="s">
        <v>67</v>
      </c>
      <c r="E288" s="30" t="s">
        <v>328</v>
      </c>
    </row>
    <row r="289" spans="1:16" x14ac:dyDescent="0.2">
      <c r="A289" s="19" t="s">
        <v>59</v>
      </c>
      <c r="B289" s="24" t="s">
        <v>332</v>
      </c>
      <c r="C289" s="24" t="s">
        <v>333</v>
      </c>
      <c r="D289" s="19" t="s">
        <v>61</v>
      </c>
      <c r="E289" s="25" t="s">
        <v>334</v>
      </c>
      <c r="F289" s="26" t="s">
        <v>104</v>
      </c>
      <c r="G289" s="27">
        <v>7</v>
      </c>
      <c r="H289" s="28">
        <v>0</v>
      </c>
      <c r="I289" s="28">
        <f>ROUND(ROUND(H289,2)*ROUND(G289,3),2)</f>
        <v>0</v>
      </c>
      <c r="O289">
        <f>(I289*21)/100</f>
        <v>0</v>
      </c>
      <c r="P289" t="s">
        <v>33</v>
      </c>
    </row>
    <row r="290" spans="1:16" x14ac:dyDescent="0.2">
      <c r="A290" s="29" t="s">
        <v>64</v>
      </c>
      <c r="E290" s="30" t="s">
        <v>61</v>
      </c>
    </row>
    <row r="291" spans="1:16" ht="127.5" x14ac:dyDescent="0.2">
      <c r="A291" s="31" t="s">
        <v>65</v>
      </c>
      <c r="E291" s="32" t="s">
        <v>327</v>
      </c>
    </row>
    <row r="292" spans="1:16" ht="178.5" x14ac:dyDescent="0.2">
      <c r="A292" t="s">
        <v>67</v>
      </c>
      <c r="E292" s="30" t="s">
        <v>328</v>
      </c>
    </row>
    <row r="293" spans="1:16" x14ac:dyDescent="0.2">
      <c r="A293" s="19" t="s">
        <v>59</v>
      </c>
      <c r="B293" s="24" t="s">
        <v>335</v>
      </c>
      <c r="C293" s="24" t="s">
        <v>336</v>
      </c>
      <c r="D293" s="19" t="s">
        <v>61</v>
      </c>
      <c r="E293" s="25" t="s">
        <v>337</v>
      </c>
      <c r="F293" s="26" t="s">
        <v>104</v>
      </c>
      <c r="G293" s="27">
        <v>7</v>
      </c>
      <c r="H293" s="28">
        <v>0</v>
      </c>
      <c r="I293" s="28">
        <f>ROUND(ROUND(H293,2)*ROUND(G293,3),2)</f>
        <v>0</v>
      </c>
      <c r="O293">
        <f>(I293*21)/100</f>
        <v>0</v>
      </c>
      <c r="P293" t="s">
        <v>33</v>
      </c>
    </row>
    <row r="294" spans="1:16" x14ac:dyDescent="0.2">
      <c r="A294" s="29" t="s">
        <v>64</v>
      </c>
      <c r="E294" s="30" t="s">
        <v>61</v>
      </c>
    </row>
    <row r="295" spans="1:16" ht="127.5" x14ac:dyDescent="0.2">
      <c r="A295" s="31" t="s">
        <v>65</v>
      </c>
      <c r="E295" s="32" t="s">
        <v>327</v>
      </c>
    </row>
    <row r="296" spans="1:16" ht="178.5" x14ac:dyDescent="0.2">
      <c r="A296" t="s">
        <v>67</v>
      </c>
      <c r="E296" s="30" t="s">
        <v>328</v>
      </c>
    </row>
    <row r="297" spans="1:16" x14ac:dyDescent="0.2">
      <c r="A297" s="19" t="s">
        <v>59</v>
      </c>
      <c r="B297" s="24" t="s">
        <v>338</v>
      </c>
      <c r="C297" s="24" t="s">
        <v>339</v>
      </c>
      <c r="D297" s="19" t="s">
        <v>61</v>
      </c>
      <c r="E297" s="25" t="s">
        <v>340</v>
      </c>
      <c r="F297" s="26" t="s">
        <v>104</v>
      </c>
      <c r="G297" s="27">
        <v>1</v>
      </c>
      <c r="H297" s="28">
        <v>0</v>
      </c>
      <c r="I297" s="28">
        <f>ROUND(ROUND(H297,2)*ROUND(G297,3),2)</f>
        <v>0</v>
      </c>
      <c r="O297">
        <f>(I297*21)/100</f>
        <v>0</v>
      </c>
      <c r="P297" t="s">
        <v>33</v>
      </c>
    </row>
    <row r="298" spans="1:16" x14ac:dyDescent="0.2">
      <c r="A298" s="29" t="s">
        <v>64</v>
      </c>
      <c r="E298" s="30" t="s">
        <v>61</v>
      </c>
    </row>
    <row r="299" spans="1:16" x14ac:dyDescent="0.2">
      <c r="A299" s="31" t="s">
        <v>65</v>
      </c>
      <c r="E299" s="32" t="s">
        <v>66</v>
      </c>
    </row>
    <row r="300" spans="1:16" ht="191.25" x14ac:dyDescent="0.2">
      <c r="A300" t="s">
        <v>67</v>
      </c>
      <c r="E300" s="30" t="s">
        <v>341</v>
      </c>
    </row>
    <row r="301" spans="1:16" x14ac:dyDescent="0.2">
      <c r="A301" s="19" t="s">
        <v>59</v>
      </c>
      <c r="B301" s="24" t="s">
        <v>342</v>
      </c>
      <c r="C301" s="24" t="s">
        <v>343</v>
      </c>
      <c r="D301" s="19" t="s">
        <v>61</v>
      </c>
      <c r="E301" s="25" t="s">
        <v>344</v>
      </c>
      <c r="F301" s="26" t="s">
        <v>104</v>
      </c>
      <c r="G301" s="27">
        <v>1</v>
      </c>
      <c r="H301" s="28">
        <v>0</v>
      </c>
      <c r="I301" s="28">
        <f>ROUND(ROUND(H301,2)*ROUND(G301,3),2)</f>
        <v>0</v>
      </c>
      <c r="O301">
        <f>(I301*21)/100</f>
        <v>0</v>
      </c>
      <c r="P301" t="s">
        <v>33</v>
      </c>
    </row>
    <row r="302" spans="1:16" x14ac:dyDescent="0.2">
      <c r="A302" s="29" t="s">
        <v>64</v>
      </c>
      <c r="E302" s="30" t="s">
        <v>61</v>
      </c>
    </row>
    <row r="303" spans="1:16" x14ac:dyDescent="0.2">
      <c r="A303" s="31" t="s">
        <v>65</v>
      </c>
      <c r="E303" s="32" t="s">
        <v>66</v>
      </c>
    </row>
    <row r="304" spans="1:16" ht="191.25" x14ac:dyDescent="0.2">
      <c r="A304" t="s">
        <v>67</v>
      </c>
      <c r="E304" s="30" t="s">
        <v>345</v>
      </c>
    </row>
    <row r="305" spans="1:16" x14ac:dyDescent="0.2">
      <c r="A305" s="19" t="s">
        <v>59</v>
      </c>
      <c r="B305" s="24" t="s">
        <v>346</v>
      </c>
      <c r="C305" s="24" t="s">
        <v>347</v>
      </c>
      <c r="D305" s="19" t="s">
        <v>61</v>
      </c>
      <c r="E305" s="25" t="s">
        <v>348</v>
      </c>
      <c r="F305" s="26" t="s">
        <v>349</v>
      </c>
      <c r="G305" s="27">
        <v>24</v>
      </c>
      <c r="H305" s="28">
        <v>0</v>
      </c>
      <c r="I305" s="28">
        <f>ROUND(ROUND(H305,2)*ROUND(G305,3),2)</f>
        <v>0</v>
      </c>
      <c r="O305">
        <f>(I305*21)/100</f>
        <v>0</v>
      </c>
      <c r="P305" t="s">
        <v>33</v>
      </c>
    </row>
    <row r="306" spans="1:16" x14ac:dyDescent="0.2">
      <c r="A306" s="29" t="s">
        <v>64</v>
      </c>
      <c r="E306" s="30" t="s">
        <v>61</v>
      </c>
    </row>
    <row r="307" spans="1:16" x14ac:dyDescent="0.2">
      <c r="A307" s="31" t="s">
        <v>65</v>
      </c>
      <c r="E307" s="32" t="s">
        <v>66</v>
      </c>
    </row>
    <row r="308" spans="1:16" ht="165.75" x14ac:dyDescent="0.2">
      <c r="A308" t="s">
        <v>67</v>
      </c>
      <c r="E308" s="30" t="s">
        <v>350</v>
      </c>
    </row>
    <row r="309" spans="1:16" x14ac:dyDescent="0.2">
      <c r="A309" s="19" t="s">
        <v>59</v>
      </c>
      <c r="B309" s="24" t="s">
        <v>351</v>
      </c>
      <c r="C309" s="24" t="s">
        <v>352</v>
      </c>
      <c r="D309" s="19" t="s">
        <v>61</v>
      </c>
      <c r="E309" s="25" t="s">
        <v>353</v>
      </c>
      <c r="F309" s="26" t="s">
        <v>84</v>
      </c>
      <c r="G309" s="27">
        <v>2</v>
      </c>
      <c r="H309" s="28">
        <v>0</v>
      </c>
      <c r="I309" s="28">
        <f>ROUND(ROUND(H309,2)*ROUND(G309,3),2)</f>
        <v>0</v>
      </c>
      <c r="O309">
        <f>(I309*21)/100</f>
        <v>0</v>
      </c>
      <c r="P309" t="s">
        <v>33</v>
      </c>
    </row>
    <row r="310" spans="1:16" x14ac:dyDescent="0.2">
      <c r="A310" s="29" t="s">
        <v>64</v>
      </c>
      <c r="E310" s="30" t="s">
        <v>61</v>
      </c>
    </row>
    <row r="311" spans="1:16" x14ac:dyDescent="0.2">
      <c r="A311" s="31" t="s">
        <v>65</v>
      </c>
      <c r="E311" s="32" t="s">
        <v>66</v>
      </c>
    </row>
    <row r="312" spans="1:16" ht="191.25" x14ac:dyDescent="0.2">
      <c r="A312" t="s">
        <v>67</v>
      </c>
      <c r="E312" s="30" t="s">
        <v>354</v>
      </c>
    </row>
    <row r="313" spans="1:16" x14ac:dyDescent="0.2">
      <c r="A313" s="19" t="s">
        <v>59</v>
      </c>
      <c r="B313" s="24" t="s">
        <v>355</v>
      </c>
      <c r="C313" s="24" t="s">
        <v>356</v>
      </c>
      <c r="D313" s="19" t="s">
        <v>61</v>
      </c>
      <c r="E313" s="25" t="s">
        <v>357</v>
      </c>
      <c r="F313" s="26" t="s">
        <v>104</v>
      </c>
      <c r="G313" s="27">
        <v>48</v>
      </c>
      <c r="H313" s="28">
        <v>0</v>
      </c>
      <c r="I313" s="28">
        <f>ROUND(ROUND(H313,2)*ROUND(G313,3),2)</f>
        <v>0</v>
      </c>
      <c r="O313">
        <f>(I313*21)/100</f>
        <v>0</v>
      </c>
      <c r="P313" t="s">
        <v>33</v>
      </c>
    </row>
    <row r="314" spans="1:16" x14ac:dyDescent="0.2">
      <c r="A314" s="29" t="s">
        <v>64</v>
      </c>
      <c r="E314" s="30" t="s">
        <v>61</v>
      </c>
    </row>
    <row r="315" spans="1:16" x14ac:dyDescent="0.2">
      <c r="A315" s="31" t="s">
        <v>65</v>
      </c>
      <c r="E315" s="32" t="s">
        <v>66</v>
      </c>
    </row>
    <row r="316" spans="1:16" ht="114.75" x14ac:dyDescent="0.2">
      <c r="A316" t="s">
        <v>67</v>
      </c>
      <c r="E316" s="30" t="s">
        <v>358</v>
      </c>
    </row>
    <row r="317" spans="1:16" x14ac:dyDescent="0.2">
      <c r="A317" s="19" t="s">
        <v>59</v>
      </c>
      <c r="B317" s="24" t="s">
        <v>359</v>
      </c>
      <c r="C317" s="24" t="s">
        <v>360</v>
      </c>
      <c r="D317" s="19" t="s">
        <v>61</v>
      </c>
      <c r="E317" s="25" t="s">
        <v>361</v>
      </c>
      <c r="F317" s="26" t="s">
        <v>104</v>
      </c>
      <c r="G317" s="27">
        <v>48</v>
      </c>
      <c r="H317" s="28">
        <v>0</v>
      </c>
      <c r="I317" s="28">
        <f>ROUND(ROUND(H317,2)*ROUND(G317,3),2)</f>
        <v>0</v>
      </c>
      <c r="O317">
        <f>(I317*21)/100</f>
        <v>0</v>
      </c>
      <c r="P317" t="s">
        <v>33</v>
      </c>
    </row>
    <row r="318" spans="1:16" x14ac:dyDescent="0.2">
      <c r="A318" s="29" t="s">
        <v>64</v>
      </c>
      <c r="E318" s="30" t="s">
        <v>61</v>
      </c>
    </row>
    <row r="319" spans="1:16" x14ac:dyDescent="0.2">
      <c r="A319" s="31" t="s">
        <v>65</v>
      </c>
      <c r="E319" s="32" t="s">
        <v>66</v>
      </c>
    </row>
    <row r="320" spans="1:16" ht="114.75" x14ac:dyDescent="0.2">
      <c r="A320" t="s">
        <v>67</v>
      </c>
      <c r="E320" s="30" t="s">
        <v>362</v>
      </c>
    </row>
    <row r="321" spans="1:16" x14ac:dyDescent="0.2">
      <c r="A321" s="19" t="s">
        <v>59</v>
      </c>
      <c r="B321" s="24" t="s">
        <v>363</v>
      </c>
      <c r="C321" s="24" t="s">
        <v>364</v>
      </c>
      <c r="D321" s="19" t="s">
        <v>61</v>
      </c>
      <c r="E321" s="25" t="s">
        <v>365</v>
      </c>
      <c r="F321" s="26" t="s">
        <v>104</v>
      </c>
      <c r="G321" s="27">
        <v>6</v>
      </c>
      <c r="H321" s="28">
        <v>0</v>
      </c>
      <c r="I321" s="28">
        <f>ROUND(ROUND(H321,2)*ROUND(G321,3),2)</f>
        <v>0</v>
      </c>
      <c r="O321">
        <f>(I321*21)/100</f>
        <v>0</v>
      </c>
      <c r="P321" t="s">
        <v>33</v>
      </c>
    </row>
    <row r="322" spans="1:16" x14ac:dyDescent="0.2">
      <c r="A322" s="29" t="s">
        <v>64</v>
      </c>
      <c r="E322" s="30" t="s">
        <v>61</v>
      </c>
    </row>
    <row r="323" spans="1:16" x14ac:dyDescent="0.2">
      <c r="A323" s="31" t="s">
        <v>65</v>
      </c>
      <c r="E323" s="32" t="s">
        <v>66</v>
      </c>
    </row>
    <row r="324" spans="1:16" ht="114.75" x14ac:dyDescent="0.2">
      <c r="A324" t="s">
        <v>67</v>
      </c>
      <c r="E324" s="30" t="s">
        <v>366</v>
      </c>
    </row>
    <row r="325" spans="1:16" x14ac:dyDescent="0.2">
      <c r="A325" s="19" t="s">
        <v>59</v>
      </c>
      <c r="B325" s="24" t="s">
        <v>367</v>
      </c>
      <c r="C325" s="24" t="s">
        <v>368</v>
      </c>
      <c r="D325" s="19" t="s">
        <v>61</v>
      </c>
      <c r="E325" s="25" t="s">
        <v>369</v>
      </c>
      <c r="F325" s="26" t="s">
        <v>104</v>
      </c>
      <c r="G325" s="27">
        <v>6</v>
      </c>
      <c r="H325" s="28">
        <v>0</v>
      </c>
      <c r="I325" s="28">
        <f>ROUND(ROUND(H325,2)*ROUND(G325,3),2)</f>
        <v>0</v>
      </c>
      <c r="O325">
        <f>(I325*21)/100</f>
        <v>0</v>
      </c>
      <c r="P325" t="s">
        <v>33</v>
      </c>
    </row>
    <row r="326" spans="1:16" x14ac:dyDescent="0.2">
      <c r="A326" s="29" t="s">
        <v>64</v>
      </c>
      <c r="E326" s="30" t="s">
        <v>61</v>
      </c>
    </row>
    <row r="327" spans="1:16" x14ac:dyDescent="0.2">
      <c r="A327" s="31" t="s">
        <v>65</v>
      </c>
      <c r="E327" s="32" t="s">
        <v>66</v>
      </c>
    </row>
    <row r="328" spans="1:16" ht="114.75" x14ac:dyDescent="0.2">
      <c r="A328" t="s">
        <v>67</v>
      </c>
      <c r="E328" s="30" t="s">
        <v>370</v>
      </c>
    </row>
    <row r="329" spans="1:16" x14ac:dyDescent="0.2">
      <c r="A329" s="19" t="s">
        <v>59</v>
      </c>
      <c r="B329" s="24" t="s">
        <v>371</v>
      </c>
      <c r="C329" s="24" t="s">
        <v>372</v>
      </c>
      <c r="D329" s="19" t="s">
        <v>61</v>
      </c>
      <c r="E329" s="25" t="s">
        <v>373</v>
      </c>
      <c r="F329" s="26" t="s">
        <v>314</v>
      </c>
      <c r="G329" s="27">
        <v>1</v>
      </c>
      <c r="H329" s="28">
        <v>0</v>
      </c>
      <c r="I329" s="28">
        <f>ROUND(ROUND(H329,2)*ROUND(G329,3),2)</f>
        <v>0</v>
      </c>
      <c r="O329">
        <f>(I329*21)/100</f>
        <v>0</v>
      </c>
      <c r="P329" t="s">
        <v>33</v>
      </c>
    </row>
    <row r="330" spans="1:16" x14ac:dyDescent="0.2">
      <c r="A330" s="29" t="s">
        <v>64</v>
      </c>
      <c r="E330" s="30" t="s">
        <v>61</v>
      </c>
    </row>
    <row r="331" spans="1:16" x14ac:dyDescent="0.2">
      <c r="A331" s="31" t="s">
        <v>65</v>
      </c>
      <c r="E331" s="32" t="s">
        <v>66</v>
      </c>
    </row>
    <row r="332" spans="1:16" ht="114.75" x14ac:dyDescent="0.2">
      <c r="A332" t="s">
        <v>67</v>
      </c>
      <c r="E332" s="30" t="s">
        <v>261</v>
      </c>
    </row>
    <row r="333" spans="1:16" x14ac:dyDescent="0.2">
      <c r="A333" s="19" t="s">
        <v>59</v>
      </c>
      <c r="B333" s="24" t="s">
        <v>374</v>
      </c>
      <c r="C333" s="24" t="s">
        <v>375</v>
      </c>
      <c r="D333" s="19" t="s">
        <v>61</v>
      </c>
      <c r="E333" s="25" t="s">
        <v>376</v>
      </c>
      <c r="F333" s="26" t="s">
        <v>104</v>
      </c>
      <c r="G333" s="27">
        <v>1</v>
      </c>
      <c r="H333" s="28">
        <v>0</v>
      </c>
      <c r="I333" s="28">
        <f>ROUND(ROUND(H333,2)*ROUND(G333,3),2)</f>
        <v>0</v>
      </c>
      <c r="O333">
        <f>(I333*21)/100</f>
        <v>0</v>
      </c>
      <c r="P333" t="s">
        <v>33</v>
      </c>
    </row>
    <row r="334" spans="1:16" x14ac:dyDescent="0.2">
      <c r="A334" s="29" t="s">
        <v>64</v>
      </c>
      <c r="E334" s="30" t="s">
        <v>61</v>
      </c>
    </row>
    <row r="335" spans="1:16" x14ac:dyDescent="0.2">
      <c r="A335" s="31" t="s">
        <v>65</v>
      </c>
      <c r="E335" s="32" t="s">
        <v>66</v>
      </c>
    </row>
    <row r="336" spans="1:16" ht="127.5" x14ac:dyDescent="0.2">
      <c r="A336" t="s">
        <v>67</v>
      </c>
      <c r="E336" s="30" t="s">
        <v>224</v>
      </c>
    </row>
    <row r="337" spans="1:16" x14ac:dyDescent="0.2">
      <c r="A337" s="19" t="s">
        <v>59</v>
      </c>
      <c r="B337" s="24" t="s">
        <v>377</v>
      </c>
      <c r="C337" s="24" t="s">
        <v>378</v>
      </c>
      <c r="D337" s="19" t="s">
        <v>61</v>
      </c>
      <c r="E337" s="25" t="s">
        <v>379</v>
      </c>
      <c r="F337" s="26" t="s">
        <v>314</v>
      </c>
      <c r="G337" s="27">
        <v>1</v>
      </c>
      <c r="H337" s="28">
        <v>0</v>
      </c>
      <c r="I337" s="28">
        <f>ROUND(ROUND(H337,2)*ROUND(G337,3),2)</f>
        <v>0</v>
      </c>
      <c r="O337">
        <f>(I337*21)/100</f>
        <v>0</v>
      </c>
      <c r="P337" t="s">
        <v>33</v>
      </c>
    </row>
    <row r="338" spans="1:16" x14ac:dyDescent="0.2">
      <c r="A338" s="29" t="s">
        <v>64</v>
      </c>
      <c r="E338" s="30" t="s">
        <v>61</v>
      </c>
    </row>
    <row r="339" spans="1:16" x14ac:dyDescent="0.2">
      <c r="A339" s="31" t="s">
        <v>65</v>
      </c>
      <c r="E339" s="32" t="s">
        <v>66</v>
      </c>
    </row>
    <row r="340" spans="1:16" ht="114.75" x14ac:dyDescent="0.2">
      <c r="A340" t="s">
        <v>67</v>
      </c>
      <c r="E340" s="30" t="s">
        <v>261</v>
      </c>
    </row>
    <row r="341" spans="1:16" ht="25.5" x14ac:dyDescent="0.2">
      <c r="A341" s="19" t="s">
        <v>59</v>
      </c>
      <c r="B341" s="24" t="s">
        <v>380</v>
      </c>
      <c r="C341" s="24" t="s">
        <v>381</v>
      </c>
      <c r="D341" s="19" t="s">
        <v>61</v>
      </c>
      <c r="E341" s="25" t="s">
        <v>382</v>
      </c>
      <c r="F341" s="26" t="s">
        <v>104</v>
      </c>
      <c r="G341" s="27">
        <v>1</v>
      </c>
      <c r="H341" s="28">
        <v>0</v>
      </c>
      <c r="I341" s="28">
        <f>ROUND(ROUND(H341,2)*ROUND(G341,3),2)</f>
        <v>0</v>
      </c>
      <c r="O341">
        <f>(I341*21)/100</f>
        <v>0</v>
      </c>
      <c r="P341" t="s">
        <v>33</v>
      </c>
    </row>
    <row r="342" spans="1:16" x14ac:dyDescent="0.2">
      <c r="A342" s="29" t="s">
        <v>64</v>
      </c>
      <c r="E342" s="30" t="s">
        <v>61</v>
      </c>
    </row>
    <row r="343" spans="1:16" x14ac:dyDescent="0.2">
      <c r="A343" s="31" t="s">
        <v>65</v>
      </c>
      <c r="E343" s="32" t="s">
        <v>66</v>
      </c>
    </row>
    <row r="344" spans="1:16" ht="127.5" x14ac:dyDescent="0.2">
      <c r="A344" t="s">
        <v>67</v>
      </c>
      <c r="E344" s="30" t="s">
        <v>224</v>
      </c>
    </row>
    <row r="345" spans="1:16" x14ac:dyDescent="0.2">
      <c r="A345" s="19" t="s">
        <v>59</v>
      </c>
      <c r="B345" s="24" t="s">
        <v>383</v>
      </c>
      <c r="C345" s="24" t="s">
        <v>384</v>
      </c>
      <c r="D345" s="19" t="s">
        <v>61</v>
      </c>
      <c r="E345" s="25" t="s">
        <v>385</v>
      </c>
      <c r="F345" s="26" t="s">
        <v>104</v>
      </c>
      <c r="G345" s="27">
        <v>3</v>
      </c>
      <c r="H345" s="28">
        <v>0</v>
      </c>
      <c r="I345" s="28">
        <f>ROUND(ROUND(H345,2)*ROUND(G345,3),2)</f>
        <v>0</v>
      </c>
      <c r="O345">
        <f>(I345*21)/100</f>
        <v>0</v>
      </c>
      <c r="P345" t="s">
        <v>33</v>
      </c>
    </row>
    <row r="346" spans="1:16" x14ac:dyDescent="0.2">
      <c r="A346" s="29" t="s">
        <v>64</v>
      </c>
      <c r="E346" s="30" t="s">
        <v>61</v>
      </c>
    </row>
    <row r="347" spans="1:16" x14ac:dyDescent="0.2">
      <c r="A347" s="31" t="s">
        <v>65</v>
      </c>
      <c r="E347" s="32" t="s">
        <v>66</v>
      </c>
    </row>
    <row r="348" spans="1:16" ht="127.5" x14ac:dyDescent="0.2">
      <c r="A348" t="s">
        <v>67</v>
      </c>
      <c r="E348" s="30" t="s">
        <v>386</v>
      </c>
    </row>
    <row r="349" spans="1:16" x14ac:dyDescent="0.2">
      <c r="A349" s="19" t="s">
        <v>59</v>
      </c>
      <c r="B349" s="24" t="s">
        <v>387</v>
      </c>
      <c r="C349" s="24" t="s">
        <v>388</v>
      </c>
      <c r="D349" s="19" t="s">
        <v>61</v>
      </c>
      <c r="E349" s="25" t="s">
        <v>389</v>
      </c>
      <c r="F349" s="26" t="s">
        <v>104</v>
      </c>
      <c r="G349" s="27">
        <v>3</v>
      </c>
      <c r="H349" s="28">
        <v>0</v>
      </c>
      <c r="I349" s="28">
        <f>ROUND(ROUND(H349,2)*ROUND(G349,3),2)</f>
        <v>0</v>
      </c>
      <c r="O349">
        <f>(I349*21)/100</f>
        <v>0</v>
      </c>
      <c r="P349" t="s">
        <v>33</v>
      </c>
    </row>
    <row r="350" spans="1:16" x14ac:dyDescent="0.2">
      <c r="A350" s="29" t="s">
        <v>64</v>
      </c>
      <c r="E350" s="30" t="s">
        <v>61</v>
      </c>
    </row>
    <row r="351" spans="1:16" x14ac:dyDescent="0.2">
      <c r="A351" s="31" t="s">
        <v>65</v>
      </c>
      <c r="E351" s="32" t="s">
        <v>66</v>
      </c>
    </row>
    <row r="352" spans="1:16" ht="140.25" x14ac:dyDescent="0.2">
      <c r="A352" t="s">
        <v>67</v>
      </c>
      <c r="E352" s="30" t="s">
        <v>390</v>
      </c>
    </row>
    <row r="353" spans="1:16" x14ac:dyDescent="0.2">
      <c r="A353" s="19" t="s">
        <v>59</v>
      </c>
      <c r="B353" s="24" t="s">
        <v>391</v>
      </c>
      <c r="C353" s="24" t="s">
        <v>392</v>
      </c>
      <c r="D353" s="19" t="s">
        <v>61</v>
      </c>
      <c r="E353" s="25" t="s">
        <v>393</v>
      </c>
      <c r="F353" s="26" t="s">
        <v>104</v>
      </c>
      <c r="G353" s="27">
        <v>6</v>
      </c>
      <c r="H353" s="28">
        <v>0</v>
      </c>
      <c r="I353" s="28">
        <f>ROUND(ROUND(H353,2)*ROUND(G353,3),2)</f>
        <v>0</v>
      </c>
      <c r="O353">
        <f>(I353*21)/100</f>
        <v>0</v>
      </c>
      <c r="P353" t="s">
        <v>33</v>
      </c>
    </row>
    <row r="354" spans="1:16" x14ac:dyDescent="0.2">
      <c r="A354" s="29" t="s">
        <v>64</v>
      </c>
      <c r="E354" s="30" t="s">
        <v>61</v>
      </c>
    </row>
    <row r="355" spans="1:16" x14ac:dyDescent="0.2">
      <c r="A355" s="31" t="s">
        <v>65</v>
      </c>
      <c r="E355" s="32" t="s">
        <v>66</v>
      </c>
    </row>
    <row r="356" spans="1:16" ht="127.5" x14ac:dyDescent="0.2">
      <c r="A356" t="s">
        <v>67</v>
      </c>
      <c r="E356" s="30" t="s">
        <v>394</v>
      </c>
    </row>
    <row r="357" spans="1:16" x14ac:dyDescent="0.2">
      <c r="A357" s="19" t="s">
        <v>59</v>
      </c>
      <c r="B357" s="24" t="s">
        <v>395</v>
      </c>
      <c r="C357" s="24" t="s">
        <v>396</v>
      </c>
      <c r="D357" s="19" t="s">
        <v>61</v>
      </c>
      <c r="E357" s="25" t="s">
        <v>397</v>
      </c>
      <c r="F357" s="26" t="s">
        <v>104</v>
      </c>
      <c r="G357" s="27">
        <v>6</v>
      </c>
      <c r="H357" s="28">
        <v>0</v>
      </c>
      <c r="I357" s="28">
        <f>ROUND(ROUND(H357,2)*ROUND(G357,3),2)</f>
        <v>0</v>
      </c>
      <c r="O357">
        <f>(I357*21)/100</f>
        <v>0</v>
      </c>
      <c r="P357" t="s">
        <v>33</v>
      </c>
    </row>
    <row r="358" spans="1:16" x14ac:dyDescent="0.2">
      <c r="A358" s="29" t="s">
        <v>64</v>
      </c>
      <c r="E358" s="30" t="s">
        <v>61</v>
      </c>
    </row>
    <row r="359" spans="1:16" x14ac:dyDescent="0.2">
      <c r="A359" s="31" t="s">
        <v>65</v>
      </c>
      <c r="E359" s="32" t="s">
        <v>66</v>
      </c>
    </row>
    <row r="360" spans="1:16" ht="140.25" x14ac:dyDescent="0.2">
      <c r="A360" t="s">
        <v>67</v>
      </c>
      <c r="E360" s="30" t="s">
        <v>398</v>
      </c>
    </row>
    <row r="361" spans="1:16" x14ac:dyDescent="0.2">
      <c r="A361" s="19" t="s">
        <v>59</v>
      </c>
      <c r="B361" s="24" t="s">
        <v>399</v>
      </c>
      <c r="C361" s="24" t="s">
        <v>400</v>
      </c>
      <c r="D361" s="19" t="s">
        <v>61</v>
      </c>
      <c r="E361" s="25" t="s">
        <v>401</v>
      </c>
      <c r="F361" s="26" t="s">
        <v>104</v>
      </c>
      <c r="G361" s="27">
        <v>3</v>
      </c>
      <c r="H361" s="28">
        <v>0</v>
      </c>
      <c r="I361" s="28">
        <f>ROUND(ROUND(H361,2)*ROUND(G361,3),2)</f>
        <v>0</v>
      </c>
      <c r="O361">
        <f>(I361*21)/100</f>
        <v>0</v>
      </c>
      <c r="P361" t="s">
        <v>33</v>
      </c>
    </row>
    <row r="362" spans="1:16" x14ac:dyDescent="0.2">
      <c r="A362" s="29" t="s">
        <v>64</v>
      </c>
      <c r="E362" s="30" t="s">
        <v>61</v>
      </c>
    </row>
    <row r="363" spans="1:16" x14ac:dyDescent="0.2">
      <c r="A363" s="31" t="s">
        <v>65</v>
      </c>
      <c r="E363" s="32" t="s">
        <v>66</v>
      </c>
    </row>
    <row r="364" spans="1:16" ht="127.5" x14ac:dyDescent="0.2">
      <c r="A364" t="s">
        <v>67</v>
      </c>
      <c r="E364" s="30" t="s">
        <v>402</v>
      </c>
    </row>
    <row r="365" spans="1:16" x14ac:dyDescent="0.2">
      <c r="A365" s="19" t="s">
        <v>59</v>
      </c>
      <c r="B365" s="24" t="s">
        <v>403</v>
      </c>
      <c r="C365" s="24" t="s">
        <v>404</v>
      </c>
      <c r="D365" s="19" t="s">
        <v>61</v>
      </c>
      <c r="E365" s="25" t="s">
        <v>405</v>
      </c>
      <c r="F365" s="26" t="s">
        <v>104</v>
      </c>
      <c r="G365" s="27">
        <v>3</v>
      </c>
      <c r="H365" s="28">
        <v>0</v>
      </c>
      <c r="I365" s="28">
        <f>ROUND(ROUND(H365,2)*ROUND(G365,3),2)</f>
        <v>0</v>
      </c>
      <c r="O365">
        <f>(I365*21)/100</f>
        <v>0</v>
      </c>
      <c r="P365" t="s">
        <v>33</v>
      </c>
    </row>
    <row r="366" spans="1:16" x14ac:dyDescent="0.2">
      <c r="A366" s="29" t="s">
        <v>64</v>
      </c>
      <c r="E366" s="30" t="s">
        <v>61</v>
      </c>
    </row>
    <row r="367" spans="1:16" x14ac:dyDescent="0.2">
      <c r="A367" s="31" t="s">
        <v>65</v>
      </c>
      <c r="E367" s="32" t="s">
        <v>66</v>
      </c>
    </row>
    <row r="368" spans="1:16" ht="140.25" x14ac:dyDescent="0.2">
      <c r="A368" t="s">
        <v>67</v>
      </c>
      <c r="E368" s="30" t="s">
        <v>406</v>
      </c>
    </row>
    <row r="369" spans="1:18" ht="12.75" customHeight="1" x14ac:dyDescent="0.2">
      <c r="A369" s="5" t="s">
        <v>56</v>
      </c>
      <c r="B369" s="5"/>
      <c r="C369" s="33" t="s">
        <v>407</v>
      </c>
      <c r="D369" s="5"/>
      <c r="E369" s="22" t="s">
        <v>408</v>
      </c>
      <c r="F369" s="5"/>
      <c r="G369" s="5"/>
      <c r="H369" s="5"/>
      <c r="I369" s="34">
        <f>0+Q369</f>
        <v>0</v>
      </c>
      <c r="O369">
        <f>0+R369</f>
        <v>0</v>
      </c>
      <c r="Q369">
        <f>0+I370+I374+I378+I382</f>
        <v>0</v>
      </c>
      <c r="R369">
        <f>0+O370+O374+O378+O382</f>
        <v>0</v>
      </c>
    </row>
    <row r="370" spans="1:18" ht="38.25" x14ac:dyDescent="0.2">
      <c r="A370" s="19" t="s">
        <v>59</v>
      </c>
      <c r="B370" s="24" t="s">
        <v>409</v>
      </c>
      <c r="C370" s="24" t="s">
        <v>410</v>
      </c>
      <c r="D370" s="19" t="s">
        <v>61</v>
      </c>
      <c r="E370" s="25" t="s">
        <v>411</v>
      </c>
      <c r="F370" s="26" t="s">
        <v>412</v>
      </c>
      <c r="G370" s="27">
        <v>10</v>
      </c>
      <c r="H370" s="28">
        <v>0</v>
      </c>
      <c r="I370" s="28">
        <f>ROUND(ROUND(H370,2)*ROUND(G370,3),2)</f>
        <v>0</v>
      </c>
      <c r="O370">
        <f>(I370*21)/100</f>
        <v>0</v>
      </c>
      <c r="P370" t="s">
        <v>33</v>
      </c>
    </row>
    <row r="371" spans="1:18" x14ac:dyDescent="0.2">
      <c r="A371" s="29" t="s">
        <v>64</v>
      </c>
      <c r="E371" s="30" t="s">
        <v>61</v>
      </c>
    </row>
    <row r="372" spans="1:18" x14ac:dyDescent="0.2">
      <c r="A372" s="31" t="s">
        <v>65</v>
      </c>
      <c r="E372" s="32" t="s">
        <v>66</v>
      </c>
    </row>
    <row r="373" spans="1:18" ht="102" x14ac:dyDescent="0.2">
      <c r="A373" t="s">
        <v>67</v>
      </c>
      <c r="E373" s="30" t="s">
        <v>413</v>
      </c>
    </row>
    <row r="374" spans="1:18" ht="25.5" x14ac:dyDescent="0.2">
      <c r="A374" s="19" t="s">
        <v>59</v>
      </c>
      <c r="B374" s="24" t="s">
        <v>414</v>
      </c>
      <c r="C374" s="24" t="s">
        <v>415</v>
      </c>
      <c r="D374" s="19" t="s">
        <v>61</v>
      </c>
      <c r="E374" s="25" t="s">
        <v>416</v>
      </c>
      <c r="F374" s="26" t="s">
        <v>412</v>
      </c>
      <c r="G374" s="27">
        <v>319.2</v>
      </c>
      <c r="H374" s="28">
        <v>0</v>
      </c>
      <c r="I374" s="28">
        <f>ROUND(ROUND(H374,2)*ROUND(G374,3),2)</f>
        <v>0</v>
      </c>
      <c r="O374">
        <f>(I374*21)/100</f>
        <v>0</v>
      </c>
      <c r="P374" t="s">
        <v>33</v>
      </c>
    </row>
    <row r="375" spans="1:18" x14ac:dyDescent="0.2">
      <c r="A375" s="29" t="s">
        <v>64</v>
      </c>
      <c r="E375" s="30" t="s">
        <v>61</v>
      </c>
    </row>
    <row r="376" spans="1:18" x14ac:dyDescent="0.2">
      <c r="A376" s="31" t="s">
        <v>65</v>
      </c>
      <c r="E376" s="32" t="s">
        <v>66</v>
      </c>
    </row>
    <row r="377" spans="1:18" ht="114.75" x14ac:dyDescent="0.2">
      <c r="A377" t="s">
        <v>67</v>
      </c>
      <c r="E377" s="30" t="s">
        <v>417</v>
      </c>
    </row>
    <row r="378" spans="1:18" ht="38.25" x14ac:dyDescent="0.2">
      <c r="A378" s="19" t="s">
        <v>59</v>
      </c>
      <c r="B378" s="24" t="s">
        <v>418</v>
      </c>
      <c r="C378" s="24" t="s">
        <v>419</v>
      </c>
      <c r="D378" s="19" t="s">
        <v>61</v>
      </c>
      <c r="E378" s="25" t="s">
        <v>420</v>
      </c>
      <c r="F378" s="26" t="s">
        <v>412</v>
      </c>
      <c r="G378" s="27">
        <v>0.1</v>
      </c>
      <c r="H378" s="28">
        <v>0</v>
      </c>
      <c r="I378" s="28">
        <f>ROUND(ROUND(H378,2)*ROUND(G378,3),2)</f>
        <v>0</v>
      </c>
      <c r="O378">
        <f>(I378*21)/100</f>
        <v>0</v>
      </c>
      <c r="P378" t="s">
        <v>33</v>
      </c>
    </row>
    <row r="379" spans="1:18" x14ac:dyDescent="0.2">
      <c r="A379" s="29" t="s">
        <v>64</v>
      </c>
      <c r="E379" s="30" t="s">
        <v>61</v>
      </c>
    </row>
    <row r="380" spans="1:18" x14ac:dyDescent="0.2">
      <c r="A380" s="31" t="s">
        <v>65</v>
      </c>
      <c r="E380" s="32" t="s">
        <v>66</v>
      </c>
    </row>
    <row r="381" spans="1:18" ht="102" x14ac:dyDescent="0.2">
      <c r="A381" t="s">
        <v>67</v>
      </c>
      <c r="E381" s="30" t="s">
        <v>413</v>
      </c>
    </row>
    <row r="382" spans="1:18" ht="25.5" x14ac:dyDescent="0.2">
      <c r="A382" s="19" t="s">
        <v>59</v>
      </c>
      <c r="B382" s="24" t="s">
        <v>421</v>
      </c>
      <c r="C382" s="24" t="s">
        <v>422</v>
      </c>
      <c r="D382" s="19" t="s">
        <v>61</v>
      </c>
      <c r="E382" s="25" t="s">
        <v>423</v>
      </c>
      <c r="F382" s="26" t="s">
        <v>412</v>
      </c>
      <c r="G382" s="27">
        <v>0.01</v>
      </c>
      <c r="H382" s="28">
        <v>0</v>
      </c>
      <c r="I382" s="28">
        <f>ROUND(ROUND(H382,2)*ROUND(G382,3),2)</f>
        <v>0</v>
      </c>
      <c r="O382">
        <f>(I382*21)/100</f>
        <v>0</v>
      </c>
      <c r="P382" t="s">
        <v>33</v>
      </c>
    </row>
    <row r="383" spans="1:18" x14ac:dyDescent="0.2">
      <c r="A383" s="29" t="s">
        <v>64</v>
      </c>
      <c r="E383" s="30" t="s">
        <v>61</v>
      </c>
    </row>
    <row r="384" spans="1:18" x14ac:dyDescent="0.2">
      <c r="A384" s="31" t="s">
        <v>65</v>
      </c>
      <c r="E384" s="32" t="s">
        <v>66</v>
      </c>
    </row>
    <row r="385" spans="1:5" ht="102" x14ac:dyDescent="0.2">
      <c r="A385" t="s">
        <v>67</v>
      </c>
      <c r="E385" s="30" t="s">
        <v>413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1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0+O11+O80+O185</f>
        <v>0</v>
      </c>
      <c r="P2" t="s">
        <v>32</v>
      </c>
    </row>
    <row r="3" spans="1:18" ht="15" customHeight="1" x14ac:dyDescent="0.25">
      <c r="A3" t="s">
        <v>12</v>
      </c>
      <c r="B3" s="10" t="s">
        <v>14</v>
      </c>
      <c r="C3" s="40" t="s">
        <v>15</v>
      </c>
      <c r="D3" s="36"/>
      <c r="E3" s="11" t="s">
        <v>16</v>
      </c>
      <c r="F3" s="1"/>
      <c r="G3" s="8"/>
      <c r="H3" s="7" t="s">
        <v>424</v>
      </c>
      <c r="I3" s="35">
        <f>0+I11+I80+I185</f>
        <v>0</v>
      </c>
      <c r="O3" t="s">
        <v>29</v>
      </c>
      <c r="P3" t="s">
        <v>33</v>
      </c>
    </row>
    <row r="4" spans="1:18" ht="15" customHeight="1" x14ac:dyDescent="0.25">
      <c r="A4" t="s">
        <v>17</v>
      </c>
      <c r="B4" s="10" t="s">
        <v>18</v>
      </c>
      <c r="C4" s="40" t="s">
        <v>19</v>
      </c>
      <c r="D4" s="36"/>
      <c r="E4" s="11" t="s">
        <v>20</v>
      </c>
      <c r="F4" s="1"/>
      <c r="G4" s="1"/>
      <c r="H4" s="9"/>
      <c r="I4" s="9"/>
      <c r="O4" t="s">
        <v>30</v>
      </c>
      <c r="P4" t="s">
        <v>33</v>
      </c>
    </row>
    <row r="5" spans="1:18" ht="12.75" customHeight="1" x14ac:dyDescent="0.25">
      <c r="A5" t="s">
        <v>21</v>
      </c>
      <c r="B5" s="10" t="s">
        <v>18</v>
      </c>
      <c r="C5" s="40" t="s">
        <v>22</v>
      </c>
      <c r="D5" s="36"/>
      <c r="E5" s="11" t="s">
        <v>23</v>
      </c>
      <c r="F5" s="1"/>
      <c r="G5" s="1"/>
      <c r="H5" s="1"/>
      <c r="I5" s="1"/>
      <c r="O5" t="s">
        <v>31</v>
      </c>
      <c r="P5" t="s">
        <v>33</v>
      </c>
    </row>
    <row r="6" spans="1:18" ht="12.75" customHeight="1" x14ac:dyDescent="0.25">
      <c r="A6" t="s">
        <v>24</v>
      </c>
      <c r="B6" s="10" t="s">
        <v>18</v>
      </c>
      <c r="C6" s="40" t="s">
        <v>25</v>
      </c>
      <c r="D6" s="36"/>
      <c r="E6" s="11" t="s">
        <v>26</v>
      </c>
      <c r="F6" s="1"/>
      <c r="G6" s="1"/>
      <c r="H6" s="1"/>
      <c r="I6" s="1"/>
    </row>
    <row r="7" spans="1:18" ht="12.75" customHeight="1" x14ac:dyDescent="0.25">
      <c r="A7" t="s">
        <v>27</v>
      </c>
      <c r="B7" s="13" t="s">
        <v>28</v>
      </c>
      <c r="C7" s="41" t="s">
        <v>424</v>
      </c>
      <c r="D7" s="42"/>
      <c r="E7" s="14" t="s">
        <v>425</v>
      </c>
      <c r="F7" s="5"/>
      <c r="G7" s="5"/>
      <c r="H7" s="5"/>
      <c r="I7" s="5"/>
    </row>
    <row r="8" spans="1:18" ht="12.75" customHeight="1" x14ac:dyDescent="0.2">
      <c r="A8" s="39" t="s">
        <v>36</v>
      </c>
      <c r="B8" s="39" t="s">
        <v>38</v>
      </c>
      <c r="C8" s="39" t="s">
        <v>40</v>
      </c>
      <c r="D8" s="39" t="s">
        <v>41</v>
      </c>
      <c r="E8" s="39" t="s">
        <v>42</v>
      </c>
      <c r="F8" s="39" t="s">
        <v>44</v>
      </c>
      <c r="G8" s="39" t="s">
        <v>46</v>
      </c>
      <c r="H8" s="39" t="s">
        <v>48</v>
      </c>
      <c r="I8" s="39"/>
    </row>
    <row r="9" spans="1:18" ht="12.75" customHeight="1" x14ac:dyDescent="0.2">
      <c r="A9" s="39"/>
      <c r="B9" s="39"/>
      <c r="C9" s="39"/>
      <c r="D9" s="39"/>
      <c r="E9" s="39"/>
      <c r="F9" s="39"/>
      <c r="G9" s="39"/>
      <c r="H9" s="12" t="s">
        <v>49</v>
      </c>
      <c r="I9" s="12" t="s">
        <v>51</v>
      </c>
    </row>
    <row r="10" spans="1:18" ht="12.75" customHeight="1" x14ac:dyDescent="0.2">
      <c r="A10" s="12" t="s">
        <v>37</v>
      </c>
      <c r="B10" s="12" t="s">
        <v>39</v>
      </c>
      <c r="C10" s="12" t="s">
        <v>33</v>
      </c>
      <c r="D10" s="12" t="s">
        <v>32</v>
      </c>
      <c r="E10" s="12" t="s">
        <v>43</v>
      </c>
      <c r="F10" s="12" t="s">
        <v>45</v>
      </c>
      <c r="G10" s="12" t="s">
        <v>47</v>
      </c>
      <c r="H10" s="12" t="s">
        <v>50</v>
      </c>
      <c r="I10" s="12" t="s">
        <v>52</v>
      </c>
    </row>
    <row r="11" spans="1:18" ht="12.75" customHeight="1" x14ac:dyDescent="0.2">
      <c r="A11" s="20" t="s">
        <v>56</v>
      </c>
      <c r="B11" s="20"/>
      <c r="C11" s="21" t="s">
        <v>39</v>
      </c>
      <c r="D11" s="20"/>
      <c r="E11" s="22" t="s">
        <v>58</v>
      </c>
      <c r="F11" s="20"/>
      <c r="G11" s="20"/>
      <c r="H11" s="20"/>
      <c r="I11" s="23">
        <f>0+Q11</f>
        <v>0</v>
      </c>
      <c r="O11">
        <f>0+R11</f>
        <v>0</v>
      </c>
      <c r="Q11">
        <f>0+I12+I16+I20+I24+I28+I32+I36+I40+I44+I48+I52+I56+I60+I64+I68+I72+I76</f>
        <v>0</v>
      </c>
      <c r="R11">
        <f>0+O12+O16+O20+O24+O28+O32+O36+O40+O44+O48+O52+O56+O60+O64+O68+O72+O76</f>
        <v>0</v>
      </c>
    </row>
    <row r="12" spans="1:18" x14ac:dyDescent="0.2">
      <c r="A12" s="19" t="s">
        <v>59</v>
      </c>
      <c r="B12" s="24" t="s">
        <v>39</v>
      </c>
      <c r="C12" s="24" t="s">
        <v>60</v>
      </c>
      <c r="D12" s="19" t="s">
        <v>61</v>
      </c>
      <c r="E12" s="25" t="s">
        <v>62</v>
      </c>
      <c r="F12" s="26" t="s">
        <v>63</v>
      </c>
      <c r="G12" s="27">
        <v>17.39</v>
      </c>
      <c r="H12" s="28">
        <v>0</v>
      </c>
      <c r="I12" s="28">
        <f>ROUND(ROUND(H12,2)*ROUND(G12,3),2)</f>
        <v>0</v>
      </c>
      <c r="O12">
        <f>(I12*21)/100</f>
        <v>0</v>
      </c>
      <c r="P12" t="s">
        <v>33</v>
      </c>
    </row>
    <row r="13" spans="1:18" x14ac:dyDescent="0.2">
      <c r="A13" s="29" t="s">
        <v>64</v>
      </c>
      <c r="E13" s="30" t="s">
        <v>61</v>
      </c>
    </row>
    <row r="14" spans="1:18" x14ac:dyDescent="0.2">
      <c r="A14" s="31" t="s">
        <v>65</v>
      </c>
      <c r="E14" s="32" t="s">
        <v>66</v>
      </c>
    </row>
    <row r="15" spans="1:18" ht="76.5" x14ac:dyDescent="0.2">
      <c r="A15" t="s">
        <v>67</v>
      </c>
      <c r="E15" s="30" t="s">
        <v>427</v>
      </c>
    </row>
    <row r="16" spans="1:18" x14ac:dyDescent="0.2">
      <c r="A16" s="19" t="s">
        <v>59</v>
      </c>
      <c r="B16" s="24" t="s">
        <v>33</v>
      </c>
      <c r="C16" s="24" t="s">
        <v>69</v>
      </c>
      <c r="D16" s="19" t="s">
        <v>61</v>
      </c>
      <c r="E16" s="25" t="s">
        <v>70</v>
      </c>
      <c r="F16" s="26" t="s">
        <v>63</v>
      </c>
      <c r="G16" s="27">
        <v>17.39</v>
      </c>
      <c r="H16" s="28">
        <v>0</v>
      </c>
      <c r="I16" s="28">
        <f>ROUND(ROUND(H16,2)*ROUND(G16,3),2)</f>
        <v>0</v>
      </c>
      <c r="O16">
        <f>(I16*21)/100</f>
        <v>0</v>
      </c>
      <c r="P16" t="s">
        <v>33</v>
      </c>
    </row>
    <row r="17" spans="1:16" x14ac:dyDescent="0.2">
      <c r="A17" s="29" t="s">
        <v>64</v>
      </c>
      <c r="E17" s="30" t="s">
        <v>61</v>
      </c>
    </row>
    <row r="18" spans="1:16" x14ac:dyDescent="0.2">
      <c r="A18" s="31" t="s">
        <v>65</v>
      </c>
      <c r="E18" s="32" t="s">
        <v>66</v>
      </c>
    </row>
    <row r="19" spans="1:16" ht="76.5" x14ac:dyDescent="0.2">
      <c r="A19" t="s">
        <v>67</v>
      </c>
      <c r="E19" s="30" t="s">
        <v>427</v>
      </c>
    </row>
    <row r="20" spans="1:16" x14ac:dyDescent="0.2">
      <c r="A20" s="19" t="s">
        <v>59</v>
      </c>
      <c r="B20" s="24" t="s">
        <v>32</v>
      </c>
      <c r="C20" s="24" t="s">
        <v>71</v>
      </c>
      <c r="D20" s="19" t="s">
        <v>61</v>
      </c>
      <c r="E20" s="25" t="s">
        <v>72</v>
      </c>
      <c r="F20" s="26" t="s">
        <v>73</v>
      </c>
      <c r="G20" s="27">
        <v>484</v>
      </c>
      <c r="H20" s="28">
        <v>0</v>
      </c>
      <c r="I20" s="28">
        <f>ROUND(ROUND(H20,2)*ROUND(G20,3),2)</f>
        <v>0</v>
      </c>
      <c r="O20">
        <f>(I20*21)/100</f>
        <v>0</v>
      </c>
      <c r="P20" t="s">
        <v>33</v>
      </c>
    </row>
    <row r="21" spans="1:16" x14ac:dyDescent="0.2">
      <c r="A21" s="29" t="s">
        <v>64</v>
      </c>
      <c r="E21" s="30" t="s">
        <v>61</v>
      </c>
    </row>
    <row r="22" spans="1:16" x14ac:dyDescent="0.2">
      <c r="A22" s="31" t="s">
        <v>65</v>
      </c>
      <c r="E22" s="32" t="s">
        <v>66</v>
      </c>
    </row>
    <row r="23" spans="1:16" ht="51" x14ac:dyDescent="0.2">
      <c r="A23" t="s">
        <v>67</v>
      </c>
      <c r="E23" s="30" t="s">
        <v>428</v>
      </c>
    </row>
    <row r="24" spans="1:16" x14ac:dyDescent="0.2">
      <c r="A24" s="19" t="s">
        <v>59</v>
      </c>
      <c r="B24" s="24" t="s">
        <v>43</v>
      </c>
      <c r="C24" s="24" t="s">
        <v>429</v>
      </c>
      <c r="D24" s="19" t="s">
        <v>61</v>
      </c>
      <c r="E24" s="25" t="s">
        <v>430</v>
      </c>
      <c r="F24" s="26" t="s">
        <v>77</v>
      </c>
      <c r="G24" s="27">
        <v>0.5</v>
      </c>
      <c r="H24" s="28">
        <v>0</v>
      </c>
      <c r="I24" s="28">
        <f>ROUND(ROUND(H24,2)*ROUND(G24,3),2)</f>
        <v>0</v>
      </c>
      <c r="O24">
        <f>(I24*21)/100</f>
        <v>0</v>
      </c>
      <c r="P24" t="s">
        <v>33</v>
      </c>
    </row>
    <row r="25" spans="1:16" x14ac:dyDescent="0.2">
      <c r="A25" s="29" t="s">
        <v>64</v>
      </c>
      <c r="E25" s="30" t="s">
        <v>61</v>
      </c>
    </row>
    <row r="26" spans="1:16" x14ac:dyDescent="0.2">
      <c r="A26" s="31" t="s">
        <v>65</v>
      </c>
      <c r="E26" s="32" t="s">
        <v>66</v>
      </c>
    </row>
    <row r="27" spans="1:16" ht="331.5" x14ac:dyDescent="0.2">
      <c r="A27" t="s">
        <v>67</v>
      </c>
      <c r="E27" s="30" t="s">
        <v>431</v>
      </c>
    </row>
    <row r="28" spans="1:16" x14ac:dyDescent="0.2">
      <c r="A28" s="19" t="s">
        <v>59</v>
      </c>
      <c r="B28" s="24" t="s">
        <v>45</v>
      </c>
      <c r="C28" s="24" t="s">
        <v>432</v>
      </c>
      <c r="D28" s="19" t="s">
        <v>61</v>
      </c>
      <c r="E28" s="25" t="s">
        <v>433</v>
      </c>
      <c r="F28" s="26" t="s">
        <v>77</v>
      </c>
      <c r="G28" s="27">
        <v>742</v>
      </c>
      <c r="H28" s="28">
        <v>0</v>
      </c>
      <c r="I28" s="28">
        <f>ROUND(ROUND(H28,2)*ROUND(G28,3),2)</f>
        <v>0</v>
      </c>
      <c r="O28">
        <f>(I28*21)/100</f>
        <v>0</v>
      </c>
      <c r="P28" t="s">
        <v>33</v>
      </c>
    </row>
    <row r="29" spans="1:16" x14ac:dyDescent="0.2">
      <c r="A29" s="29" t="s">
        <v>64</v>
      </c>
      <c r="E29" s="30" t="s">
        <v>61</v>
      </c>
    </row>
    <row r="30" spans="1:16" x14ac:dyDescent="0.2">
      <c r="A30" s="31" t="s">
        <v>65</v>
      </c>
      <c r="E30" s="32" t="s">
        <v>66</v>
      </c>
    </row>
    <row r="31" spans="1:16" ht="331.5" x14ac:dyDescent="0.2">
      <c r="A31" t="s">
        <v>67</v>
      </c>
      <c r="E31" s="30" t="s">
        <v>434</v>
      </c>
    </row>
    <row r="32" spans="1:16" x14ac:dyDescent="0.2">
      <c r="A32" s="19" t="s">
        <v>59</v>
      </c>
      <c r="B32" s="24" t="s">
        <v>47</v>
      </c>
      <c r="C32" s="24" t="s">
        <v>82</v>
      </c>
      <c r="D32" s="19" t="s">
        <v>61</v>
      </c>
      <c r="E32" s="25" t="s">
        <v>83</v>
      </c>
      <c r="F32" s="26" t="s">
        <v>84</v>
      </c>
      <c r="G32" s="27">
        <v>81</v>
      </c>
      <c r="H32" s="28">
        <v>0</v>
      </c>
      <c r="I32" s="28">
        <f>ROUND(ROUND(H32,2)*ROUND(G32,3),2)</f>
        <v>0</v>
      </c>
      <c r="O32">
        <f>(I32*21)/100</f>
        <v>0</v>
      </c>
      <c r="P32" t="s">
        <v>33</v>
      </c>
    </row>
    <row r="33" spans="1:16" x14ac:dyDescent="0.2">
      <c r="A33" s="29" t="s">
        <v>64</v>
      </c>
      <c r="E33" s="30" t="s">
        <v>61</v>
      </c>
    </row>
    <row r="34" spans="1:16" x14ac:dyDescent="0.2">
      <c r="A34" s="31" t="s">
        <v>65</v>
      </c>
      <c r="E34" s="32" t="s">
        <v>66</v>
      </c>
    </row>
    <row r="35" spans="1:16" ht="38.25" x14ac:dyDescent="0.2">
      <c r="A35" t="s">
        <v>67</v>
      </c>
      <c r="E35" s="30" t="s">
        <v>435</v>
      </c>
    </row>
    <row r="36" spans="1:16" x14ac:dyDescent="0.2">
      <c r="A36" s="19" t="s">
        <v>59</v>
      </c>
      <c r="B36" s="24" t="s">
        <v>86</v>
      </c>
      <c r="C36" s="24" t="s">
        <v>87</v>
      </c>
      <c r="D36" s="19" t="s">
        <v>61</v>
      </c>
      <c r="E36" s="25" t="s">
        <v>88</v>
      </c>
      <c r="F36" s="26" t="s">
        <v>77</v>
      </c>
      <c r="G36" s="27">
        <v>8</v>
      </c>
      <c r="H36" s="28">
        <v>0</v>
      </c>
      <c r="I36" s="28">
        <f>ROUND(ROUND(H36,2)*ROUND(G36,3),2)</f>
        <v>0</v>
      </c>
      <c r="O36">
        <f>(I36*21)/100</f>
        <v>0</v>
      </c>
      <c r="P36" t="s">
        <v>33</v>
      </c>
    </row>
    <row r="37" spans="1:16" x14ac:dyDescent="0.2">
      <c r="A37" s="29" t="s">
        <v>64</v>
      </c>
      <c r="E37" s="30" t="s">
        <v>61</v>
      </c>
    </row>
    <row r="38" spans="1:16" x14ac:dyDescent="0.2">
      <c r="A38" s="31" t="s">
        <v>65</v>
      </c>
      <c r="E38" s="32" t="s">
        <v>66</v>
      </c>
    </row>
    <row r="39" spans="1:16" ht="267.75" x14ac:dyDescent="0.2">
      <c r="A39" t="s">
        <v>67</v>
      </c>
      <c r="E39" s="30" t="s">
        <v>436</v>
      </c>
    </row>
    <row r="40" spans="1:16" x14ac:dyDescent="0.2">
      <c r="A40" s="19" t="s">
        <v>59</v>
      </c>
      <c r="B40" s="24" t="s">
        <v>90</v>
      </c>
      <c r="C40" s="24" t="s">
        <v>91</v>
      </c>
      <c r="D40" s="19" t="s">
        <v>61</v>
      </c>
      <c r="E40" s="25" t="s">
        <v>92</v>
      </c>
      <c r="F40" s="26" t="s">
        <v>77</v>
      </c>
      <c r="G40" s="27">
        <v>594</v>
      </c>
      <c r="H40" s="28">
        <v>0</v>
      </c>
      <c r="I40" s="28">
        <f>ROUND(ROUND(H40,2)*ROUND(G40,3),2)</f>
        <v>0</v>
      </c>
      <c r="O40">
        <f>(I40*21)/100</f>
        <v>0</v>
      </c>
      <c r="P40" t="s">
        <v>33</v>
      </c>
    </row>
    <row r="41" spans="1:16" x14ac:dyDescent="0.2">
      <c r="A41" s="29" t="s">
        <v>64</v>
      </c>
      <c r="E41" s="30" t="s">
        <v>61</v>
      </c>
    </row>
    <row r="42" spans="1:16" x14ac:dyDescent="0.2">
      <c r="A42" s="31" t="s">
        <v>65</v>
      </c>
      <c r="E42" s="32" t="s">
        <v>66</v>
      </c>
    </row>
    <row r="43" spans="1:16" ht="242.25" x14ac:dyDescent="0.2">
      <c r="A43" t="s">
        <v>67</v>
      </c>
      <c r="E43" s="30" t="s">
        <v>437</v>
      </c>
    </row>
    <row r="44" spans="1:16" x14ac:dyDescent="0.2">
      <c r="A44" s="19" t="s">
        <v>59</v>
      </c>
      <c r="B44" s="24" t="s">
        <v>50</v>
      </c>
      <c r="C44" s="24" t="s">
        <v>94</v>
      </c>
      <c r="D44" s="19" t="s">
        <v>61</v>
      </c>
      <c r="E44" s="25" t="s">
        <v>95</v>
      </c>
      <c r="F44" s="26" t="s">
        <v>77</v>
      </c>
      <c r="G44" s="27">
        <v>7</v>
      </c>
      <c r="H44" s="28">
        <v>0</v>
      </c>
      <c r="I44" s="28">
        <f>ROUND(ROUND(H44,2)*ROUND(G44,3),2)</f>
        <v>0</v>
      </c>
      <c r="O44">
        <f>(I44*21)/100</f>
        <v>0</v>
      </c>
      <c r="P44" t="s">
        <v>33</v>
      </c>
    </row>
    <row r="45" spans="1:16" x14ac:dyDescent="0.2">
      <c r="A45" s="29" t="s">
        <v>64</v>
      </c>
      <c r="E45" s="30" t="s">
        <v>61</v>
      </c>
    </row>
    <row r="46" spans="1:16" x14ac:dyDescent="0.2">
      <c r="A46" s="31" t="s">
        <v>65</v>
      </c>
      <c r="E46" s="32" t="s">
        <v>66</v>
      </c>
    </row>
    <row r="47" spans="1:16" ht="293.25" x14ac:dyDescent="0.2">
      <c r="A47" t="s">
        <v>67</v>
      </c>
      <c r="E47" s="30" t="s">
        <v>438</v>
      </c>
    </row>
    <row r="48" spans="1:16" x14ac:dyDescent="0.2">
      <c r="A48" s="19" t="s">
        <v>59</v>
      </c>
      <c r="B48" s="24" t="s">
        <v>52</v>
      </c>
      <c r="C48" s="24" t="s">
        <v>98</v>
      </c>
      <c r="D48" s="19" t="s">
        <v>61</v>
      </c>
      <c r="E48" s="25" t="s">
        <v>99</v>
      </c>
      <c r="F48" s="26" t="s">
        <v>73</v>
      </c>
      <c r="G48" s="27">
        <v>4450</v>
      </c>
      <c r="H48" s="28">
        <v>0</v>
      </c>
      <c r="I48" s="28">
        <f>ROUND(ROUND(H48,2)*ROUND(G48,3),2)</f>
        <v>0</v>
      </c>
      <c r="O48">
        <f>(I48*21)/100</f>
        <v>0</v>
      </c>
      <c r="P48" t="s">
        <v>33</v>
      </c>
    </row>
    <row r="49" spans="1:16" x14ac:dyDescent="0.2">
      <c r="A49" s="29" t="s">
        <v>64</v>
      </c>
      <c r="E49" s="30" t="s">
        <v>61</v>
      </c>
    </row>
    <row r="50" spans="1:16" x14ac:dyDescent="0.2">
      <c r="A50" s="31" t="s">
        <v>65</v>
      </c>
      <c r="E50" s="32" t="s">
        <v>66</v>
      </c>
    </row>
    <row r="51" spans="1:16" ht="51" x14ac:dyDescent="0.2">
      <c r="A51" t="s">
        <v>67</v>
      </c>
      <c r="E51" s="30" t="s">
        <v>439</v>
      </c>
    </row>
    <row r="52" spans="1:16" x14ac:dyDescent="0.2">
      <c r="A52" s="19" t="s">
        <v>59</v>
      </c>
      <c r="B52" s="24" t="s">
        <v>101</v>
      </c>
      <c r="C52" s="24" t="s">
        <v>440</v>
      </c>
      <c r="D52" s="19" t="s">
        <v>61</v>
      </c>
      <c r="E52" s="25" t="s">
        <v>441</v>
      </c>
      <c r="F52" s="26" t="s">
        <v>73</v>
      </c>
      <c r="G52" s="27">
        <v>318</v>
      </c>
      <c r="H52" s="28">
        <v>0</v>
      </c>
      <c r="I52" s="28">
        <f>ROUND(ROUND(H52,2)*ROUND(G52,3),2)</f>
        <v>0</v>
      </c>
      <c r="O52">
        <f>(I52*21)/100</f>
        <v>0</v>
      </c>
      <c r="P52" t="s">
        <v>33</v>
      </c>
    </row>
    <row r="53" spans="1:16" x14ac:dyDescent="0.2">
      <c r="A53" s="29" t="s">
        <v>64</v>
      </c>
      <c r="E53" s="30" t="s">
        <v>61</v>
      </c>
    </row>
    <row r="54" spans="1:16" x14ac:dyDescent="0.2">
      <c r="A54" s="31" t="s">
        <v>65</v>
      </c>
      <c r="E54" s="32" t="s">
        <v>66</v>
      </c>
    </row>
    <row r="55" spans="1:16" ht="127.5" x14ac:dyDescent="0.2">
      <c r="A55" t="s">
        <v>67</v>
      </c>
      <c r="E55" s="30" t="s">
        <v>442</v>
      </c>
    </row>
    <row r="56" spans="1:16" x14ac:dyDescent="0.2">
      <c r="A56" s="19" t="s">
        <v>59</v>
      </c>
      <c r="B56" s="24" t="s">
        <v>106</v>
      </c>
      <c r="C56" s="24" t="s">
        <v>102</v>
      </c>
      <c r="D56" s="19" t="s">
        <v>61</v>
      </c>
      <c r="E56" s="25" t="s">
        <v>103</v>
      </c>
      <c r="F56" s="26" t="s">
        <v>104</v>
      </c>
      <c r="G56" s="27">
        <v>83</v>
      </c>
      <c r="H56" s="28">
        <v>0</v>
      </c>
      <c r="I56" s="28">
        <f>ROUND(ROUND(H56,2)*ROUND(G56,3),2)</f>
        <v>0</v>
      </c>
      <c r="O56">
        <f>(I56*21)/100</f>
        <v>0</v>
      </c>
      <c r="P56" t="s">
        <v>33</v>
      </c>
    </row>
    <row r="57" spans="1:16" x14ac:dyDescent="0.2">
      <c r="A57" s="29" t="s">
        <v>64</v>
      </c>
      <c r="E57" s="30" t="s">
        <v>61</v>
      </c>
    </row>
    <row r="58" spans="1:16" x14ac:dyDescent="0.2">
      <c r="A58" s="31" t="s">
        <v>65</v>
      </c>
      <c r="E58" s="32" t="s">
        <v>66</v>
      </c>
    </row>
    <row r="59" spans="1:16" ht="102" x14ac:dyDescent="0.2">
      <c r="A59" t="s">
        <v>67</v>
      </c>
      <c r="E59" s="30" t="s">
        <v>443</v>
      </c>
    </row>
    <row r="60" spans="1:16" ht="25.5" x14ac:dyDescent="0.2">
      <c r="A60" s="19" t="s">
        <v>59</v>
      </c>
      <c r="B60" s="24" t="s">
        <v>110</v>
      </c>
      <c r="C60" s="24" t="s">
        <v>444</v>
      </c>
      <c r="D60" s="19" t="s">
        <v>61</v>
      </c>
      <c r="E60" s="25" t="s">
        <v>445</v>
      </c>
      <c r="F60" s="26" t="s">
        <v>84</v>
      </c>
      <c r="G60" s="27">
        <v>1483</v>
      </c>
      <c r="H60" s="28">
        <v>0</v>
      </c>
      <c r="I60" s="28">
        <f>ROUND(ROUND(H60,2)*ROUND(G60,3),2)</f>
        <v>0</v>
      </c>
      <c r="O60">
        <f>(I60*21)/100</f>
        <v>0</v>
      </c>
      <c r="P60" t="s">
        <v>33</v>
      </c>
    </row>
    <row r="61" spans="1:16" x14ac:dyDescent="0.2">
      <c r="A61" s="29" t="s">
        <v>64</v>
      </c>
      <c r="E61" s="30" t="s">
        <v>61</v>
      </c>
    </row>
    <row r="62" spans="1:16" x14ac:dyDescent="0.2">
      <c r="A62" s="31" t="s">
        <v>65</v>
      </c>
      <c r="E62" s="32" t="s">
        <v>66</v>
      </c>
    </row>
    <row r="63" spans="1:16" ht="114.75" x14ac:dyDescent="0.2">
      <c r="A63" t="s">
        <v>67</v>
      </c>
      <c r="E63" s="30" t="s">
        <v>446</v>
      </c>
    </row>
    <row r="64" spans="1:16" x14ac:dyDescent="0.2">
      <c r="A64" s="19" t="s">
        <v>59</v>
      </c>
      <c r="B64" s="24" t="s">
        <v>114</v>
      </c>
      <c r="C64" s="24" t="s">
        <v>107</v>
      </c>
      <c r="D64" s="19" t="s">
        <v>61</v>
      </c>
      <c r="E64" s="25" t="s">
        <v>108</v>
      </c>
      <c r="F64" s="26" t="s">
        <v>84</v>
      </c>
      <c r="G64" s="27">
        <v>1928</v>
      </c>
      <c r="H64" s="28">
        <v>0</v>
      </c>
      <c r="I64" s="28">
        <f>ROUND(ROUND(H64,2)*ROUND(G64,3),2)</f>
        <v>0</v>
      </c>
      <c r="O64">
        <f>(I64*21)/100</f>
        <v>0</v>
      </c>
      <c r="P64" t="s">
        <v>33</v>
      </c>
    </row>
    <row r="65" spans="1:18" x14ac:dyDescent="0.2">
      <c r="A65" s="29" t="s">
        <v>64</v>
      </c>
      <c r="E65" s="30" t="s">
        <v>61</v>
      </c>
    </row>
    <row r="66" spans="1:18" x14ac:dyDescent="0.2">
      <c r="A66" s="31" t="s">
        <v>65</v>
      </c>
      <c r="E66" s="32" t="s">
        <v>66</v>
      </c>
    </row>
    <row r="67" spans="1:18" ht="153" x14ac:dyDescent="0.2">
      <c r="A67" t="s">
        <v>67</v>
      </c>
      <c r="E67" s="30" t="s">
        <v>447</v>
      </c>
    </row>
    <row r="68" spans="1:18" ht="25.5" x14ac:dyDescent="0.2">
      <c r="A68" s="19" t="s">
        <v>59</v>
      </c>
      <c r="B68" s="24" t="s">
        <v>118</v>
      </c>
      <c r="C68" s="24" t="s">
        <v>111</v>
      </c>
      <c r="D68" s="19" t="s">
        <v>61</v>
      </c>
      <c r="E68" s="25" t="s">
        <v>112</v>
      </c>
      <c r="F68" s="26" t="s">
        <v>84</v>
      </c>
      <c r="G68" s="27">
        <v>1928</v>
      </c>
      <c r="H68" s="28">
        <v>0</v>
      </c>
      <c r="I68" s="28">
        <f>ROUND(ROUND(H68,2)*ROUND(G68,3),2)</f>
        <v>0</v>
      </c>
      <c r="O68">
        <f>(I68*21)/100</f>
        <v>0</v>
      </c>
      <c r="P68" t="s">
        <v>33</v>
      </c>
    </row>
    <row r="69" spans="1:18" x14ac:dyDescent="0.2">
      <c r="A69" s="29" t="s">
        <v>64</v>
      </c>
      <c r="E69" s="30" t="s">
        <v>61</v>
      </c>
    </row>
    <row r="70" spans="1:18" x14ac:dyDescent="0.2">
      <c r="A70" s="31" t="s">
        <v>65</v>
      </c>
      <c r="E70" s="32" t="s">
        <v>66</v>
      </c>
    </row>
    <row r="71" spans="1:18" ht="153" x14ac:dyDescent="0.2">
      <c r="A71" t="s">
        <v>67</v>
      </c>
      <c r="E71" s="30" t="s">
        <v>448</v>
      </c>
    </row>
    <row r="72" spans="1:18" x14ac:dyDescent="0.2">
      <c r="A72" s="19" t="s">
        <v>59</v>
      </c>
      <c r="B72" s="24" t="s">
        <v>125</v>
      </c>
      <c r="C72" s="24" t="s">
        <v>115</v>
      </c>
      <c r="D72" s="19" t="s">
        <v>61</v>
      </c>
      <c r="E72" s="25" t="s">
        <v>116</v>
      </c>
      <c r="F72" s="26" t="s">
        <v>104</v>
      </c>
      <c r="G72" s="27">
        <v>2</v>
      </c>
      <c r="H72" s="28">
        <v>0</v>
      </c>
      <c r="I72" s="28">
        <f>ROUND(ROUND(H72,2)*ROUND(G72,3),2)</f>
        <v>0</v>
      </c>
      <c r="O72">
        <f>(I72*21)/100</f>
        <v>0</v>
      </c>
      <c r="P72" t="s">
        <v>33</v>
      </c>
    </row>
    <row r="73" spans="1:18" x14ac:dyDescent="0.2">
      <c r="A73" s="29" t="s">
        <v>64</v>
      </c>
      <c r="E73" s="30" t="s">
        <v>61</v>
      </c>
    </row>
    <row r="74" spans="1:18" x14ac:dyDescent="0.2">
      <c r="A74" s="31" t="s">
        <v>65</v>
      </c>
      <c r="E74" s="32" t="s">
        <v>66</v>
      </c>
    </row>
    <row r="75" spans="1:18" ht="127.5" x14ac:dyDescent="0.2">
      <c r="A75" t="s">
        <v>67</v>
      </c>
      <c r="E75" s="30" t="s">
        <v>449</v>
      </c>
    </row>
    <row r="76" spans="1:18" ht="25.5" x14ac:dyDescent="0.2">
      <c r="A76" s="19" t="s">
        <v>59</v>
      </c>
      <c r="B76" s="24" t="s">
        <v>129</v>
      </c>
      <c r="C76" s="24" t="s">
        <v>119</v>
      </c>
      <c r="D76" s="19" t="s">
        <v>61</v>
      </c>
      <c r="E76" s="25" t="s">
        <v>120</v>
      </c>
      <c r="F76" s="26" t="s">
        <v>104</v>
      </c>
      <c r="G76" s="27">
        <v>42</v>
      </c>
      <c r="H76" s="28">
        <v>0</v>
      </c>
      <c r="I76" s="28">
        <f>ROUND(ROUND(H76,2)*ROUND(G76,3),2)</f>
        <v>0</v>
      </c>
      <c r="O76">
        <f>(I76*21)/100</f>
        <v>0</v>
      </c>
      <c r="P76" t="s">
        <v>33</v>
      </c>
    </row>
    <row r="77" spans="1:18" x14ac:dyDescent="0.2">
      <c r="A77" s="29" t="s">
        <v>64</v>
      </c>
      <c r="E77" s="30" t="s">
        <v>61</v>
      </c>
    </row>
    <row r="78" spans="1:18" x14ac:dyDescent="0.2">
      <c r="A78" s="31" t="s">
        <v>65</v>
      </c>
      <c r="E78" s="32" t="s">
        <v>66</v>
      </c>
    </row>
    <row r="79" spans="1:18" ht="114.75" x14ac:dyDescent="0.2">
      <c r="A79" t="s">
        <v>67</v>
      </c>
      <c r="E79" s="30" t="s">
        <v>446</v>
      </c>
    </row>
    <row r="80" spans="1:18" ht="12.75" customHeight="1" x14ac:dyDescent="0.2">
      <c r="A80" s="5" t="s">
        <v>56</v>
      </c>
      <c r="B80" s="5"/>
      <c r="C80" s="33" t="s">
        <v>351</v>
      </c>
      <c r="D80" s="5"/>
      <c r="E80" s="22" t="s">
        <v>124</v>
      </c>
      <c r="F80" s="5"/>
      <c r="G80" s="5"/>
      <c r="H80" s="5"/>
      <c r="I80" s="34">
        <f>0+Q80</f>
        <v>0</v>
      </c>
      <c r="O80">
        <f>0+R80</f>
        <v>0</v>
      </c>
      <c r="Q80">
        <f>0+I81+I85+I89+I93+I97+I101+I105+I109+I113+I117+I121+I125+I129+I133+I137+I141+I145+I149+I153+I157+I161+I165+I169+I173+I177+I181</f>
        <v>0</v>
      </c>
      <c r="R80">
        <f>0+O81+O85+O89+O93+O97+O101+O105+O109+O113+O117+O121+O125+O129+O133+O137+O141+O145+O149+O153+O157+O161+O165+O169+O173+O177+O181</f>
        <v>0</v>
      </c>
    </row>
    <row r="81" spans="1:16" x14ac:dyDescent="0.2">
      <c r="A81" s="19" t="s">
        <v>59</v>
      </c>
      <c r="B81" s="24" t="s">
        <v>133</v>
      </c>
      <c r="C81" s="24" t="s">
        <v>126</v>
      </c>
      <c r="D81" s="19" t="s">
        <v>61</v>
      </c>
      <c r="E81" s="25" t="s">
        <v>127</v>
      </c>
      <c r="F81" s="26" t="s">
        <v>73</v>
      </c>
      <c r="G81" s="27">
        <v>4</v>
      </c>
      <c r="H81" s="28">
        <v>0</v>
      </c>
      <c r="I81" s="28">
        <f>ROUND(ROUND(H81,2)*ROUND(G81,3),2)</f>
        <v>0</v>
      </c>
      <c r="O81">
        <f>(I81*21)/100</f>
        <v>0</v>
      </c>
      <c r="P81" t="s">
        <v>33</v>
      </c>
    </row>
    <row r="82" spans="1:16" x14ac:dyDescent="0.2">
      <c r="A82" s="29" t="s">
        <v>64</v>
      </c>
      <c r="E82" s="30" t="s">
        <v>61</v>
      </c>
    </row>
    <row r="83" spans="1:16" x14ac:dyDescent="0.2">
      <c r="A83" s="31" t="s">
        <v>65</v>
      </c>
      <c r="E83" s="32" t="s">
        <v>66</v>
      </c>
    </row>
    <row r="84" spans="1:16" ht="51" x14ac:dyDescent="0.2">
      <c r="A84" t="s">
        <v>67</v>
      </c>
      <c r="E84" s="30" t="s">
        <v>450</v>
      </c>
    </row>
    <row r="85" spans="1:16" x14ac:dyDescent="0.2">
      <c r="A85" s="19" t="s">
        <v>59</v>
      </c>
      <c r="B85" s="24" t="s">
        <v>137</v>
      </c>
      <c r="C85" s="24" t="s">
        <v>130</v>
      </c>
      <c r="D85" s="19" t="s">
        <v>61</v>
      </c>
      <c r="E85" s="25" t="s">
        <v>131</v>
      </c>
      <c r="F85" s="26" t="s">
        <v>73</v>
      </c>
      <c r="G85" s="27">
        <v>1</v>
      </c>
      <c r="H85" s="28">
        <v>0</v>
      </c>
      <c r="I85" s="28">
        <f>ROUND(ROUND(H85,2)*ROUND(G85,3),2)</f>
        <v>0</v>
      </c>
      <c r="O85">
        <f>(I85*21)/100</f>
        <v>0</v>
      </c>
      <c r="P85" t="s">
        <v>33</v>
      </c>
    </row>
    <row r="86" spans="1:16" x14ac:dyDescent="0.2">
      <c r="A86" s="29" t="s">
        <v>64</v>
      </c>
      <c r="E86" s="30" t="s">
        <v>61</v>
      </c>
    </row>
    <row r="87" spans="1:16" x14ac:dyDescent="0.2">
      <c r="A87" s="31" t="s">
        <v>65</v>
      </c>
      <c r="E87" s="32" t="s">
        <v>66</v>
      </c>
    </row>
    <row r="88" spans="1:16" ht="51" x14ac:dyDescent="0.2">
      <c r="A88" t="s">
        <v>67</v>
      </c>
      <c r="E88" s="30" t="s">
        <v>132</v>
      </c>
    </row>
    <row r="89" spans="1:16" x14ac:dyDescent="0.2">
      <c r="A89" s="19" t="s">
        <v>59</v>
      </c>
      <c r="B89" s="24" t="s">
        <v>141</v>
      </c>
      <c r="C89" s="24" t="s">
        <v>138</v>
      </c>
      <c r="D89" s="19" t="s">
        <v>61</v>
      </c>
      <c r="E89" s="25" t="s">
        <v>139</v>
      </c>
      <c r="F89" s="26" t="s">
        <v>84</v>
      </c>
      <c r="G89" s="27">
        <v>2261</v>
      </c>
      <c r="H89" s="28">
        <v>0</v>
      </c>
      <c r="I89" s="28">
        <f>ROUND(ROUND(H89,2)*ROUND(G89,3),2)</f>
        <v>0</v>
      </c>
      <c r="O89">
        <f>(I89*21)/100</f>
        <v>0</v>
      </c>
      <c r="P89" t="s">
        <v>33</v>
      </c>
    </row>
    <row r="90" spans="1:16" x14ac:dyDescent="0.2">
      <c r="A90" s="29" t="s">
        <v>64</v>
      </c>
      <c r="E90" s="30" t="s">
        <v>61</v>
      </c>
    </row>
    <row r="91" spans="1:16" x14ac:dyDescent="0.2">
      <c r="A91" s="31" t="s">
        <v>65</v>
      </c>
      <c r="E91" s="32" t="s">
        <v>66</v>
      </c>
    </row>
    <row r="92" spans="1:16" ht="51" x14ac:dyDescent="0.2">
      <c r="A92" t="s">
        <v>67</v>
      </c>
      <c r="E92" s="30" t="s">
        <v>451</v>
      </c>
    </row>
    <row r="93" spans="1:16" ht="25.5" x14ac:dyDescent="0.2">
      <c r="A93" s="19" t="s">
        <v>59</v>
      </c>
      <c r="B93" s="24" t="s">
        <v>145</v>
      </c>
      <c r="C93" s="24" t="s">
        <v>452</v>
      </c>
      <c r="D93" s="19" t="s">
        <v>61</v>
      </c>
      <c r="E93" s="25" t="s">
        <v>453</v>
      </c>
      <c r="F93" s="26" t="s">
        <v>104</v>
      </c>
      <c r="G93" s="27">
        <v>2</v>
      </c>
      <c r="H93" s="28">
        <v>0</v>
      </c>
      <c r="I93" s="28">
        <f>ROUND(ROUND(H93,2)*ROUND(G93,3),2)</f>
        <v>0</v>
      </c>
      <c r="O93">
        <f>(I93*21)/100</f>
        <v>0</v>
      </c>
      <c r="P93" t="s">
        <v>33</v>
      </c>
    </row>
    <row r="94" spans="1:16" x14ac:dyDescent="0.2">
      <c r="A94" s="29" t="s">
        <v>64</v>
      </c>
      <c r="E94" s="30" t="s">
        <v>61</v>
      </c>
    </row>
    <row r="95" spans="1:16" x14ac:dyDescent="0.2">
      <c r="A95" s="31" t="s">
        <v>65</v>
      </c>
      <c r="E95" s="32" t="s">
        <v>66</v>
      </c>
    </row>
    <row r="96" spans="1:16" ht="63.75" x14ac:dyDescent="0.2">
      <c r="A96" t="s">
        <v>67</v>
      </c>
      <c r="E96" s="30" t="s">
        <v>454</v>
      </c>
    </row>
    <row r="97" spans="1:16" ht="25.5" x14ac:dyDescent="0.2">
      <c r="A97" s="19" t="s">
        <v>59</v>
      </c>
      <c r="B97" s="24" t="s">
        <v>149</v>
      </c>
      <c r="C97" s="24" t="s">
        <v>142</v>
      </c>
      <c r="D97" s="19" t="s">
        <v>61</v>
      </c>
      <c r="E97" s="25" t="s">
        <v>143</v>
      </c>
      <c r="F97" s="26" t="s">
        <v>104</v>
      </c>
      <c r="G97" s="27">
        <v>2</v>
      </c>
      <c r="H97" s="28">
        <v>0</v>
      </c>
      <c r="I97" s="28">
        <f>ROUND(ROUND(H97,2)*ROUND(G97,3),2)</f>
        <v>0</v>
      </c>
      <c r="O97">
        <f>(I97*21)/100</f>
        <v>0</v>
      </c>
      <c r="P97" t="s">
        <v>33</v>
      </c>
    </row>
    <row r="98" spans="1:16" x14ac:dyDescent="0.2">
      <c r="A98" s="29" t="s">
        <v>64</v>
      </c>
      <c r="E98" s="30" t="s">
        <v>61</v>
      </c>
    </row>
    <row r="99" spans="1:16" x14ac:dyDescent="0.2">
      <c r="A99" s="31" t="s">
        <v>65</v>
      </c>
      <c r="E99" s="32" t="s">
        <v>66</v>
      </c>
    </row>
    <row r="100" spans="1:16" ht="140.25" x14ac:dyDescent="0.2">
      <c r="A100" t="s">
        <v>67</v>
      </c>
      <c r="E100" s="30" t="s">
        <v>455</v>
      </c>
    </row>
    <row r="101" spans="1:16" x14ac:dyDescent="0.2">
      <c r="A101" s="19" t="s">
        <v>59</v>
      </c>
      <c r="B101" s="24" t="s">
        <v>152</v>
      </c>
      <c r="C101" s="24" t="s">
        <v>186</v>
      </c>
      <c r="D101" s="19" t="s">
        <v>61</v>
      </c>
      <c r="E101" s="25" t="s">
        <v>187</v>
      </c>
      <c r="F101" s="26" t="s">
        <v>84</v>
      </c>
      <c r="G101" s="27">
        <v>4521</v>
      </c>
      <c r="H101" s="28">
        <v>0</v>
      </c>
      <c r="I101" s="28">
        <f>ROUND(ROUND(H101,2)*ROUND(G101,3),2)</f>
        <v>0</v>
      </c>
      <c r="O101">
        <f>(I101*21)/100</f>
        <v>0</v>
      </c>
      <c r="P101" t="s">
        <v>33</v>
      </c>
    </row>
    <row r="102" spans="1:16" x14ac:dyDescent="0.2">
      <c r="A102" s="29" t="s">
        <v>64</v>
      </c>
      <c r="E102" s="30" t="s">
        <v>61</v>
      </c>
    </row>
    <row r="103" spans="1:16" x14ac:dyDescent="0.2">
      <c r="A103" s="31" t="s">
        <v>65</v>
      </c>
      <c r="E103" s="32" t="s">
        <v>66</v>
      </c>
    </row>
    <row r="104" spans="1:16" ht="165.75" x14ac:dyDescent="0.2">
      <c r="A104" t="s">
        <v>67</v>
      </c>
      <c r="E104" s="30" t="s">
        <v>456</v>
      </c>
    </row>
    <row r="105" spans="1:16" x14ac:dyDescent="0.2">
      <c r="A105" s="19" t="s">
        <v>59</v>
      </c>
      <c r="B105" s="24" t="s">
        <v>156</v>
      </c>
      <c r="C105" s="24" t="s">
        <v>190</v>
      </c>
      <c r="D105" s="19" t="s">
        <v>61</v>
      </c>
      <c r="E105" s="25" t="s">
        <v>191</v>
      </c>
      <c r="F105" s="26" t="s">
        <v>84</v>
      </c>
      <c r="G105" s="27">
        <v>4521</v>
      </c>
      <c r="H105" s="28">
        <v>0</v>
      </c>
      <c r="I105" s="28">
        <f>ROUND(ROUND(H105,2)*ROUND(G105,3),2)</f>
        <v>0</v>
      </c>
      <c r="O105">
        <f>(I105*21)/100</f>
        <v>0</v>
      </c>
      <c r="P105" t="s">
        <v>33</v>
      </c>
    </row>
    <row r="106" spans="1:16" x14ac:dyDescent="0.2">
      <c r="A106" s="29" t="s">
        <v>64</v>
      </c>
      <c r="E106" s="30" t="s">
        <v>61</v>
      </c>
    </row>
    <row r="107" spans="1:16" x14ac:dyDescent="0.2">
      <c r="A107" s="31" t="s">
        <v>65</v>
      </c>
      <c r="E107" s="32" t="s">
        <v>66</v>
      </c>
    </row>
    <row r="108" spans="1:16" ht="127.5" x14ac:dyDescent="0.2">
      <c r="A108" t="s">
        <v>67</v>
      </c>
      <c r="E108" s="30" t="s">
        <v>457</v>
      </c>
    </row>
    <row r="109" spans="1:16" x14ac:dyDescent="0.2">
      <c r="A109" s="19" t="s">
        <v>59</v>
      </c>
      <c r="B109" s="24" t="s">
        <v>161</v>
      </c>
      <c r="C109" s="24" t="s">
        <v>194</v>
      </c>
      <c r="D109" s="19" t="s">
        <v>61</v>
      </c>
      <c r="E109" s="25" t="s">
        <v>195</v>
      </c>
      <c r="F109" s="26" t="s">
        <v>196</v>
      </c>
      <c r="G109" s="27">
        <v>2.25</v>
      </c>
      <c r="H109" s="28">
        <v>0</v>
      </c>
      <c r="I109" s="28">
        <f>ROUND(ROUND(H109,2)*ROUND(G109,3),2)</f>
        <v>0</v>
      </c>
      <c r="O109">
        <f>(I109*21)/100</f>
        <v>0</v>
      </c>
      <c r="P109" t="s">
        <v>33</v>
      </c>
    </row>
    <row r="110" spans="1:16" x14ac:dyDescent="0.2">
      <c r="A110" s="29" t="s">
        <v>64</v>
      </c>
      <c r="E110" s="30" t="s">
        <v>61</v>
      </c>
    </row>
    <row r="111" spans="1:16" x14ac:dyDescent="0.2">
      <c r="A111" s="31" t="s">
        <v>65</v>
      </c>
      <c r="E111" s="32" t="s">
        <v>66</v>
      </c>
    </row>
    <row r="112" spans="1:16" ht="127.5" x14ac:dyDescent="0.2">
      <c r="A112" t="s">
        <v>67</v>
      </c>
      <c r="E112" s="30" t="s">
        <v>458</v>
      </c>
    </row>
    <row r="113" spans="1:16" x14ac:dyDescent="0.2">
      <c r="A113" s="19" t="s">
        <v>59</v>
      </c>
      <c r="B113" s="24" t="s">
        <v>165</v>
      </c>
      <c r="C113" s="24" t="s">
        <v>199</v>
      </c>
      <c r="D113" s="19" t="s">
        <v>61</v>
      </c>
      <c r="E113" s="25" t="s">
        <v>200</v>
      </c>
      <c r="F113" s="26" t="s">
        <v>84</v>
      </c>
      <c r="G113" s="27">
        <v>4521</v>
      </c>
      <c r="H113" s="28">
        <v>0</v>
      </c>
      <c r="I113" s="28">
        <f>ROUND(ROUND(H113,2)*ROUND(G113,3),2)</f>
        <v>0</v>
      </c>
      <c r="O113">
        <f>(I113*21)/100</f>
        <v>0</v>
      </c>
      <c r="P113" t="s">
        <v>33</v>
      </c>
    </row>
    <row r="114" spans="1:16" x14ac:dyDescent="0.2">
      <c r="A114" s="29" t="s">
        <v>64</v>
      </c>
      <c r="E114" s="30" t="s">
        <v>61</v>
      </c>
    </row>
    <row r="115" spans="1:16" x14ac:dyDescent="0.2">
      <c r="A115" s="31" t="s">
        <v>65</v>
      </c>
      <c r="E115" s="32" t="s">
        <v>66</v>
      </c>
    </row>
    <row r="116" spans="1:16" ht="127.5" x14ac:dyDescent="0.2">
      <c r="A116" t="s">
        <v>67</v>
      </c>
      <c r="E116" s="30" t="s">
        <v>459</v>
      </c>
    </row>
    <row r="117" spans="1:16" x14ac:dyDescent="0.2">
      <c r="A117" s="19" t="s">
        <v>59</v>
      </c>
      <c r="B117" s="24" t="s">
        <v>169</v>
      </c>
      <c r="C117" s="24" t="s">
        <v>203</v>
      </c>
      <c r="D117" s="19" t="s">
        <v>61</v>
      </c>
      <c r="E117" s="25" t="s">
        <v>204</v>
      </c>
      <c r="F117" s="26" t="s">
        <v>104</v>
      </c>
      <c r="G117" s="27">
        <v>1</v>
      </c>
      <c r="H117" s="28">
        <v>0</v>
      </c>
      <c r="I117" s="28">
        <f>ROUND(ROUND(H117,2)*ROUND(G117,3),2)</f>
        <v>0</v>
      </c>
      <c r="O117">
        <f>(I117*21)/100</f>
        <v>0</v>
      </c>
      <c r="P117" t="s">
        <v>33</v>
      </c>
    </row>
    <row r="118" spans="1:16" x14ac:dyDescent="0.2">
      <c r="A118" s="29" t="s">
        <v>64</v>
      </c>
      <c r="E118" s="30" t="s">
        <v>61</v>
      </c>
    </row>
    <row r="119" spans="1:16" x14ac:dyDescent="0.2">
      <c r="A119" s="31" t="s">
        <v>65</v>
      </c>
      <c r="E119" s="32" t="s">
        <v>66</v>
      </c>
    </row>
    <row r="120" spans="1:16" ht="178.5" x14ac:dyDescent="0.2">
      <c r="A120" t="s">
        <v>67</v>
      </c>
      <c r="E120" s="30" t="s">
        <v>220</v>
      </c>
    </row>
    <row r="121" spans="1:16" x14ac:dyDescent="0.2">
      <c r="A121" s="19" t="s">
        <v>59</v>
      </c>
      <c r="B121" s="24" t="s">
        <v>174</v>
      </c>
      <c r="C121" s="24" t="s">
        <v>207</v>
      </c>
      <c r="D121" s="19" t="s">
        <v>61</v>
      </c>
      <c r="E121" s="25" t="s">
        <v>208</v>
      </c>
      <c r="F121" s="26" t="s">
        <v>104</v>
      </c>
      <c r="G121" s="27">
        <v>1</v>
      </c>
      <c r="H121" s="28">
        <v>0</v>
      </c>
      <c r="I121" s="28">
        <f>ROUND(ROUND(H121,2)*ROUND(G121,3),2)</f>
        <v>0</v>
      </c>
      <c r="O121">
        <f>(I121*21)/100</f>
        <v>0</v>
      </c>
      <c r="P121" t="s">
        <v>33</v>
      </c>
    </row>
    <row r="122" spans="1:16" x14ac:dyDescent="0.2">
      <c r="A122" s="29" t="s">
        <v>64</v>
      </c>
      <c r="E122" s="30" t="s">
        <v>61</v>
      </c>
    </row>
    <row r="123" spans="1:16" x14ac:dyDescent="0.2">
      <c r="A123" s="31" t="s">
        <v>65</v>
      </c>
      <c r="E123" s="32" t="s">
        <v>66</v>
      </c>
    </row>
    <row r="124" spans="1:16" ht="127.5" x14ac:dyDescent="0.2">
      <c r="A124" t="s">
        <v>67</v>
      </c>
      <c r="E124" s="30" t="s">
        <v>224</v>
      </c>
    </row>
    <row r="125" spans="1:16" x14ac:dyDescent="0.2">
      <c r="A125" s="19" t="s">
        <v>59</v>
      </c>
      <c r="B125" s="24" t="s">
        <v>178</v>
      </c>
      <c r="C125" s="24" t="s">
        <v>460</v>
      </c>
      <c r="D125" s="19" t="s">
        <v>61</v>
      </c>
      <c r="E125" s="25" t="s">
        <v>461</v>
      </c>
      <c r="F125" s="26" t="s">
        <v>104</v>
      </c>
      <c r="G125" s="27">
        <v>7</v>
      </c>
      <c r="H125" s="28">
        <v>0</v>
      </c>
      <c r="I125" s="28">
        <f>ROUND(ROUND(H125,2)*ROUND(G125,3),2)</f>
        <v>0</v>
      </c>
      <c r="O125">
        <f>(I125*21)/100</f>
        <v>0</v>
      </c>
      <c r="P125" t="s">
        <v>33</v>
      </c>
    </row>
    <row r="126" spans="1:16" x14ac:dyDescent="0.2">
      <c r="A126" s="29" t="s">
        <v>64</v>
      </c>
      <c r="E126" s="30" t="s">
        <v>61</v>
      </c>
    </row>
    <row r="127" spans="1:16" x14ac:dyDescent="0.2">
      <c r="A127" s="31" t="s">
        <v>65</v>
      </c>
      <c r="E127" s="32" t="s">
        <v>66</v>
      </c>
    </row>
    <row r="128" spans="1:16" ht="178.5" x14ac:dyDescent="0.2">
      <c r="A128" t="s">
        <v>67</v>
      </c>
      <c r="E128" s="30" t="s">
        <v>220</v>
      </c>
    </row>
    <row r="129" spans="1:16" x14ac:dyDescent="0.2">
      <c r="A129" s="19" t="s">
        <v>59</v>
      </c>
      <c r="B129" s="24" t="s">
        <v>181</v>
      </c>
      <c r="C129" s="24" t="s">
        <v>462</v>
      </c>
      <c r="D129" s="19" t="s">
        <v>61</v>
      </c>
      <c r="E129" s="25" t="s">
        <v>463</v>
      </c>
      <c r="F129" s="26" t="s">
        <v>104</v>
      </c>
      <c r="G129" s="27">
        <v>7</v>
      </c>
      <c r="H129" s="28">
        <v>0</v>
      </c>
      <c r="I129" s="28">
        <f>ROUND(ROUND(H129,2)*ROUND(G129,3),2)</f>
        <v>0</v>
      </c>
      <c r="O129">
        <f>(I129*21)/100</f>
        <v>0</v>
      </c>
      <c r="P129" t="s">
        <v>33</v>
      </c>
    </row>
    <row r="130" spans="1:16" x14ac:dyDescent="0.2">
      <c r="A130" s="29" t="s">
        <v>64</v>
      </c>
      <c r="E130" s="30" t="s">
        <v>61</v>
      </c>
    </row>
    <row r="131" spans="1:16" x14ac:dyDescent="0.2">
      <c r="A131" s="31" t="s">
        <v>65</v>
      </c>
      <c r="E131" s="32" t="s">
        <v>66</v>
      </c>
    </row>
    <row r="132" spans="1:16" ht="127.5" x14ac:dyDescent="0.2">
      <c r="A132" t="s">
        <v>67</v>
      </c>
      <c r="E132" s="30" t="s">
        <v>224</v>
      </c>
    </row>
    <row r="133" spans="1:16" x14ac:dyDescent="0.2">
      <c r="A133" s="19" t="s">
        <v>59</v>
      </c>
      <c r="B133" s="24" t="s">
        <v>185</v>
      </c>
      <c r="C133" s="24" t="s">
        <v>214</v>
      </c>
      <c r="D133" s="19" t="s">
        <v>61</v>
      </c>
      <c r="E133" s="25" t="s">
        <v>215</v>
      </c>
      <c r="F133" s="26" t="s">
        <v>104</v>
      </c>
      <c r="G133" s="27">
        <v>18</v>
      </c>
      <c r="H133" s="28">
        <v>0</v>
      </c>
      <c r="I133" s="28">
        <f>ROUND(ROUND(H133,2)*ROUND(G133,3),2)</f>
        <v>0</v>
      </c>
      <c r="O133">
        <f>(I133*21)/100</f>
        <v>0</v>
      </c>
      <c r="P133" t="s">
        <v>33</v>
      </c>
    </row>
    <row r="134" spans="1:16" x14ac:dyDescent="0.2">
      <c r="A134" s="29" t="s">
        <v>64</v>
      </c>
      <c r="E134" s="30" t="s">
        <v>61</v>
      </c>
    </row>
    <row r="135" spans="1:16" x14ac:dyDescent="0.2">
      <c r="A135" s="31" t="s">
        <v>65</v>
      </c>
      <c r="E135" s="32" t="s">
        <v>66</v>
      </c>
    </row>
    <row r="136" spans="1:16" ht="178.5" x14ac:dyDescent="0.2">
      <c r="A136" t="s">
        <v>67</v>
      </c>
      <c r="E136" s="30" t="s">
        <v>220</v>
      </c>
    </row>
    <row r="137" spans="1:16" x14ac:dyDescent="0.2">
      <c r="A137" s="19" t="s">
        <v>59</v>
      </c>
      <c r="B137" s="24" t="s">
        <v>189</v>
      </c>
      <c r="C137" s="24" t="s">
        <v>226</v>
      </c>
      <c r="D137" s="19" t="s">
        <v>61</v>
      </c>
      <c r="E137" s="25" t="s">
        <v>227</v>
      </c>
      <c r="F137" s="26" t="s">
        <v>84</v>
      </c>
      <c r="G137" s="27">
        <v>18856</v>
      </c>
      <c r="H137" s="28">
        <v>0</v>
      </c>
      <c r="I137" s="28">
        <f>ROUND(ROUND(H137,2)*ROUND(G137,3),2)</f>
        <v>0</v>
      </c>
      <c r="O137">
        <f>(I137*21)/100</f>
        <v>0</v>
      </c>
      <c r="P137" t="s">
        <v>33</v>
      </c>
    </row>
    <row r="138" spans="1:16" x14ac:dyDescent="0.2">
      <c r="A138" s="29" t="s">
        <v>64</v>
      </c>
      <c r="E138" s="30" t="s">
        <v>61</v>
      </c>
    </row>
    <row r="139" spans="1:16" x14ac:dyDescent="0.2">
      <c r="A139" s="31" t="s">
        <v>65</v>
      </c>
      <c r="E139" s="32" t="s">
        <v>66</v>
      </c>
    </row>
    <row r="140" spans="1:16" ht="165.75" x14ac:dyDescent="0.2">
      <c r="A140" t="s">
        <v>67</v>
      </c>
      <c r="E140" s="30" t="s">
        <v>464</v>
      </c>
    </row>
    <row r="141" spans="1:16" x14ac:dyDescent="0.2">
      <c r="A141" s="19" t="s">
        <v>59</v>
      </c>
      <c r="B141" s="24" t="s">
        <v>193</v>
      </c>
      <c r="C141" s="24" t="s">
        <v>230</v>
      </c>
      <c r="D141" s="19" t="s">
        <v>61</v>
      </c>
      <c r="E141" s="25" t="s">
        <v>231</v>
      </c>
      <c r="F141" s="26" t="s">
        <v>84</v>
      </c>
      <c r="G141" s="27">
        <v>18856</v>
      </c>
      <c r="H141" s="28">
        <v>0</v>
      </c>
      <c r="I141" s="28">
        <f>ROUND(ROUND(H141,2)*ROUND(G141,3),2)</f>
        <v>0</v>
      </c>
      <c r="O141">
        <f>(I141*21)/100</f>
        <v>0</v>
      </c>
      <c r="P141" t="s">
        <v>33</v>
      </c>
    </row>
    <row r="142" spans="1:16" x14ac:dyDescent="0.2">
      <c r="A142" s="29" t="s">
        <v>64</v>
      </c>
      <c r="E142" s="30" t="s">
        <v>61</v>
      </c>
    </row>
    <row r="143" spans="1:16" x14ac:dyDescent="0.2">
      <c r="A143" s="31" t="s">
        <v>65</v>
      </c>
      <c r="E143" s="32" t="s">
        <v>66</v>
      </c>
    </row>
    <row r="144" spans="1:16" ht="127.5" x14ac:dyDescent="0.2">
      <c r="A144" t="s">
        <v>67</v>
      </c>
      <c r="E144" s="30" t="s">
        <v>465</v>
      </c>
    </row>
    <row r="145" spans="1:16" x14ac:dyDescent="0.2">
      <c r="A145" s="19" t="s">
        <v>59</v>
      </c>
      <c r="B145" s="24" t="s">
        <v>198</v>
      </c>
      <c r="C145" s="24" t="s">
        <v>234</v>
      </c>
      <c r="D145" s="19" t="s">
        <v>61</v>
      </c>
      <c r="E145" s="25" t="s">
        <v>235</v>
      </c>
      <c r="F145" s="26" t="s">
        <v>104</v>
      </c>
      <c r="G145" s="27">
        <v>12</v>
      </c>
      <c r="H145" s="28">
        <v>0</v>
      </c>
      <c r="I145" s="28">
        <f>ROUND(ROUND(H145,2)*ROUND(G145,3),2)</f>
        <v>0</v>
      </c>
      <c r="O145">
        <f>(I145*21)/100</f>
        <v>0</v>
      </c>
      <c r="P145" t="s">
        <v>33</v>
      </c>
    </row>
    <row r="146" spans="1:16" x14ac:dyDescent="0.2">
      <c r="A146" s="29" t="s">
        <v>64</v>
      </c>
      <c r="E146" s="30" t="s">
        <v>61</v>
      </c>
    </row>
    <row r="147" spans="1:16" x14ac:dyDescent="0.2">
      <c r="A147" s="31" t="s">
        <v>65</v>
      </c>
      <c r="E147" s="32" t="s">
        <v>66</v>
      </c>
    </row>
    <row r="148" spans="1:16" ht="178.5" x14ac:dyDescent="0.2">
      <c r="A148" t="s">
        <v>67</v>
      </c>
      <c r="E148" s="30" t="s">
        <v>220</v>
      </c>
    </row>
    <row r="149" spans="1:16" x14ac:dyDescent="0.2">
      <c r="A149" s="19" t="s">
        <v>59</v>
      </c>
      <c r="B149" s="24" t="s">
        <v>202</v>
      </c>
      <c r="C149" s="24" t="s">
        <v>238</v>
      </c>
      <c r="D149" s="19" t="s">
        <v>61</v>
      </c>
      <c r="E149" s="25" t="s">
        <v>239</v>
      </c>
      <c r="F149" s="26" t="s">
        <v>104</v>
      </c>
      <c r="G149" s="27">
        <v>12</v>
      </c>
      <c r="H149" s="28">
        <v>0</v>
      </c>
      <c r="I149" s="28">
        <f>ROUND(ROUND(H149,2)*ROUND(G149,3),2)</f>
        <v>0</v>
      </c>
      <c r="O149">
        <f>(I149*21)/100</f>
        <v>0</v>
      </c>
      <c r="P149" t="s">
        <v>33</v>
      </c>
    </row>
    <row r="150" spans="1:16" x14ac:dyDescent="0.2">
      <c r="A150" s="29" t="s">
        <v>64</v>
      </c>
      <c r="E150" s="30" t="s">
        <v>61</v>
      </c>
    </row>
    <row r="151" spans="1:16" x14ac:dyDescent="0.2">
      <c r="A151" s="31" t="s">
        <v>65</v>
      </c>
      <c r="E151" s="32" t="s">
        <v>66</v>
      </c>
    </row>
    <row r="152" spans="1:16" ht="127.5" x14ac:dyDescent="0.2">
      <c r="A152" t="s">
        <v>67</v>
      </c>
      <c r="E152" s="30" t="s">
        <v>224</v>
      </c>
    </row>
    <row r="153" spans="1:16" x14ac:dyDescent="0.2">
      <c r="A153" s="19" t="s">
        <v>59</v>
      </c>
      <c r="B153" s="24" t="s">
        <v>206</v>
      </c>
      <c r="C153" s="24" t="s">
        <v>242</v>
      </c>
      <c r="D153" s="19" t="s">
        <v>61</v>
      </c>
      <c r="E153" s="25" t="s">
        <v>243</v>
      </c>
      <c r="F153" s="26" t="s">
        <v>104</v>
      </c>
      <c r="G153" s="27">
        <v>22</v>
      </c>
      <c r="H153" s="28">
        <v>0</v>
      </c>
      <c r="I153" s="28">
        <f>ROUND(ROUND(H153,2)*ROUND(G153,3),2)</f>
        <v>0</v>
      </c>
      <c r="O153">
        <f>(I153*21)/100</f>
        <v>0</v>
      </c>
      <c r="P153" t="s">
        <v>33</v>
      </c>
    </row>
    <row r="154" spans="1:16" x14ac:dyDescent="0.2">
      <c r="A154" s="29" t="s">
        <v>64</v>
      </c>
      <c r="E154" s="30" t="s">
        <v>61</v>
      </c>
    </row>
    <row r="155" spans="1:16" x14ac:dyDescent="0.2">
      <c r="A155" s="31" t="s">
        <v>65</v>
      </c>
      <c r="E155" s="32" t="s">
        <v>66</v>
      </c>
    </row>
    <row r="156" spans="1:16" ht="178.5" x14ac:dyDescent="0.2">
      <c r="A156" t="s">
        <v>67</v>
      </c>
      <c r="E156" s="30" t="s">
        <v>220</v>
      </c>
    </row>
    <row r="157" spans="1:16" x14ac:dyDescent="0.2">
      <c r="A157" s="19" t="s">
        <v>59</v>
      </c>
      <c r="B157" s="24" t="s">
        <v>210</v>
      </c>
      <c r="C157" s="24" t="s">
        <v>246</v>
      </c>
      <c r="D157" s="19" t="s">
        <v>61</v>
      </c>
      <c r="E157" s="25" t="s">
        <v>247</v>
      </c>
      <c r="F157" s="26" t="s">
        <v>104</v>
      </c>
      <c r="G157" s="27">
        <v>22</v>
      </c>
      <c r="H157" s="28">
        <v>0</v>
      </c>
      <c r="I157" s="28">
        <f>ROUND(ROUND(H157,2)*ROUND(G157,3),2)</f>
        <v>0</v>
      </c>
      <c r="O157">
        <f>(I157*21)/100</f>
        <v>0</v>
      </c>
      <c r="P157" t="s">
        <v>33</v>
      </c>
    </row>
    <row r="158" spans="1:16" x14ac:dyDescent="0.2">
      <c r="A158" s="29" t="s">
        <v>64</v>
      </c>
      <c r="E158" s="30" t="s">
        <v>61</v>
      </c>
    </row>
    <row r="159" spans="1:16" x14ac:dyDescent="0.2">
      <c r="A159" s="31" t="s">
        <v>65</v>
      </c>
      <c r="E159" s="32" t="s">
        <v>66</v>
      </c>
    </row>
    <row r="160" spans="1:16" ht="127.5" x14ac:dyDescent="0.2">
      <c r="A160" t="s">
        <v>67</v>
      </c>
      <c r="E160" s="30" t="s">
        <v>224</v>
      </c>
    </row>
    <row r="161" spans="1:16" x14ac:dyDescent="0.2">
      <c r="A161" s="19" t="s">
        <v>59</v>
      </c>
      <c r="B161" s="24" t="s">
        <v>213</v>
      </c>
      <c r="C161" s="24" t="s">
        <v>246</v>
      </c>
      <c r="D161" s="19" t="s">
        <v>39</v>
      </c>
      <c r="E161" s="25" t="s">
        <v>250</v>
      </c>
      <c r="F161" s="26" t="s">
        <v>104</v>
      </c>
      <c r="G161" s="27">
        <v>18</v>
      </c>
      <c r="H161" s="28">
        <v>0</v>
      </c>
      <c r="I161" s="28">
        <f>ROUND(ROUND(H161,2)*ROUND(G161,3),2)</f>
        <v>0</v>
      </c>
      <c r="O161">
        <f>(I161*21)/100</f>
        <v>0</v>
      </c>
      <c r="P161" t="s">
        <v>33</v>
      </c>
    </row>
    <row r="162" spans="1:16" x14ac:dyDescent="0.2">
      <c r="A162" s="29" t="s">
        <v>64</v>
      </c>
      <c r="E162" s="30" t="s">
        <v>61</v>
      </c>
    </row>
    <row r="163" spans="1:16" x14ac:dyDescent="0.2">
      <c r="A163" s="31" t="s">
        <v>65</v>
      </c>
      <c r="E163" s="32" t="s">
        <v>66</v>
      </c>
    </row>
    <row r="164" spans="1:16" ht="127.5" x14ac:dyDescent="0.2">
      <c r="A164" t="s">
        <v>67</v>
      </c>
      <c r="E164" s="30" t="s">
        <v>224</v>
      </c>
    </row>
    <row r="165" spans="1:16" x14ac:dyDescent="0.2">
      <c r="A165" s="19" t="s">
        <v>59</v>
      </c>
      <c r="B165" s="24" t="s">
        <v>217</v>
      </c>
      <c r="C165" s="24" t="s">
        <v>253</v>
      </c>
      <c r="D165" s="19" t="s">
        <v>61</v>
      </c>
      <c r="E165" s="25" t="s">
        <v>254</v>
      </c>
      <c r="F165" s="26" t="s">
        <v>104</v>
      </c>
      <c r="G165" s="27">
        <v>9510</v>
      </c>
      <c r="H165" s="28">
        <v>0</v>
      </c>
      <c r="I165" s="28">
        <f>ROUND(ROUND(H165,2)*ROUND(G165,3),2)</f>
        <v>0</v>
      </c>
      <c r="O165">
        <f>(I165*21)/100</f>
        <v>0</v>
      </c>
      <c r="P165" t="s">
        <v>33</v>
      </c>
    </row>
    <row r="166" spans="1:16" x14ac:dyDescent="0.2">
      <c r="A166" s="29" t="s">
        <v>64</v>
      </c>
      <c r="E166" s="30" t="s">
        <v>61</v>
      </c>
    </row>
    <row r="167" spans="1:16" x14ac:dyDescent="0.2">
      <c r="A167" s="31" t="s">
        <v>65</v>
      </c>
      <c r="E167" s="32" t="s">
        <v>66</v>
      </c>
    </row>
    <row r="168" spans="1:16" ht="178.5" x14ac:dyDescent="0.2">
      <c r="A168" t="s">
        <v>67</v>
      </c>
      <c r="E168" s="30" t="s">
        <v>220</v>
      </c>
    </row>
    <row r="169" spans="1:16" x14ac:dyDescent="0.2">
      <c r="A169" s="19" t="s">
        <v>59</v>
      </c>
      <c r="B169" s="24" t="s">
        <v>221</v>
      </c>
      <c r="C169" s="24" t="s">
        <v>256</v>
      </c>
      <c r="D169" s="19" t="s">
        <v>61</v>
      </c>
      <c r="E169" s="25" t="s">
        <v>257</v>
      </c>
      <c r="F169" s="26" t="s">
        <v>104</v>
      </c>
      <c r="G169" s="27">
        <v>1660</v>
      </c>
      <c r="H169" s="28">
        <v>0</v>
      </c>
      <c r="I169" s="28">
        <f>ROUND(ROUND(H169,2)*ROUND(G169,3),2)</f>
        <v>0</v>
      </c>
      <c r="O169">
        <f>(I169*21)/100</f>
        <v>0</v>
      </c>
      <c r="P169" t="s">
        <v>33</v>
      </c>
    </row>
    <row r="170" spans="1:16" x14ac:dyDescent="0.2">
      <c r="A170" s="29" t="s">
        <v>64</v>
      </c>
      <c r="E170" s="30" t="s">
        <v>61</v>
      </c>
    </row>
    <row r="171" spans="1:16" x14ac:dyDescent="0.2">
      <c r="A171" s="31" t="s">
        <v>65</v>
      </c>
      <c r="E171" s="32" t="s">
        <v>66</v>
      </c>
    </row>
    <row r="172" spans="1:16" ht="127.5" x14ac:dyDescent="0.2">
      <c r="A172" t="s">
        <v>67</v>
      </c>
      <c r="E172" s="30" t="s">
        <v>224</v>
      </c>
    </row>
    <row r="173" spans="1:16" x14ac:dyDescent="0.2">
      <c r="A173" s="19" t="s">
        <v>59</v>
      </c>
      <c r="B173" s="24" t="s">
        <v>225</v>
      </c>
      <c r="C173" s="24" t="s">
        <v>286</v>
      </c>
      <c r="D173" s="19" t="s">
        <v>61</v>
      </c>
      <c r="E173" s="25" t="s">
        <v>287</v>
      </c>
      <c r="F173" s="26" t="s">
        <v>104</v>
      </c>
      <c r="G173" s="27">
        <v>1</v>
      </c>
      <c r="H173" s="28">
        <v>0</v>
      </c>
      <c r="I173" s="28">
        <f>ROUND(ROUND(H173,2)*ROUND(G173,3),2)</f>
        <v>0</v>
      </c>
      <c r="O173">
        <f>(I173*21)/100</f>
        <v>0</v>
      </c>
      <c r="P173" t="s">
        <v>33</v>
      </c>
    </row>
    <row r="174" spans="1:16" x14ac:dyDescent="0.2">
      <c r="A174" s="29" t="s">
        <v>64</v>
      </c>
      <c r="E174" s="30" t="s">
        <v>61</v>
      </c>
    </row>
    <row r="175" spans="1:16" x14ac:dyDescent="0.2">
      <c r="A175" s="31" t="s">
        <v>65</v>
      </c>
      <c r="E175" s="32" t="s">
        <v>66</v>
      </c>
    </row>
    <row r="176" spans="1:16" ht="191.25" x14ac:dyDescent="0.2">
      <c r="A176" t="s">
        <v>67</v>
      </c>
      <c r="E176" s="30" t="s">
        <v>466</v>
      </c>
    </row>
    <row r="177" spans="1:18" x14ac:dyDescent="0.2">
      <c r="A177" s="19" t="s">
        <v>59</v>
      </c>
      <c r="B177" s="24" t="s">
        <v>229</v>
      </c>
      <c r="C177" s="24" t="s">
        <v>290</v>
      </c>
      <c r="D177" s="19" t="s">
        <v>61</v>
      </c>
      <c r="E177" s="25" t="s">
        <v>291</v>
      </c>
      <c r="F177" s="26" t="s">
        <v>104</v>
      </c>
      <c r="G177" s="27">
        <v>1</v>
      </c>
      <c r="H177" s="28">
        <v>0</v>
      </c>
      <c r="I177" s="28">
        <f>ROUND(ROUND(H177,2)*ROUND(G177,3),2)</f>
        <v>0</v>
      </c>
      <c r="O177">
        <f>(I177*21)/100</f>
        <v>0</v>
      </c>
      <c r="P177" t="s">
        <v>33</v>
      </c>
    </row>
    <row r="178" spans="1:18" x14ac:dyDescent="0.2">
      <c r="A178" s="29" t="s">
        <v>64</v>
      </c>
      <c r="E178" s="30" t="s">
        <v>61</v>
      </c>
    </row>
    <row r="179" spans="1:18" x14ac:dyDescent="0.2">
      <c r="A179" s="31" t="s">
        <v>65</v>
      </c>
      <c r="E179" s="32" t="s">
        <v>66</v>
      </c>
    </row>
    <row r="180" spans="1:18" ht="127.5" x14ac:dyDescent="0.2">
      <c r="A180" t="s">
        <v>67</v>
      </c>
      <c r="E180" s="30" t="s">
        <v>224</v>
      </c>
    </row>
    <row r="181" spans="1:18" x14ac:dyDescent="0.2">
      <c r="A181" s="19" t="s">
        <v>59</v>
      </c>
      <c r="B181" s="24" t="s">
        <v>233</v>
      </c>
      <c r="C181" s="24" t="s">
        <v>325</v>
      </c>
      <c r="D181" s="19" t="s">
        <v>61</v>
      </c>
      <c r="E181" s="25" t="s">
        <v>326</v>
      </c>
      <c r="F181" s="26" t="s">
        <v>104</v>
      </c>
      <c r="G181" s="27">
        <v>20</v>
      </c>
      <c r="H181" s="28">
        <v>0</v>
      </c>
      <c r="I181" s="28">
        <f>ROUND(ROUND(H181,2)*ROUND(G181,3),2)</f>
        <v>0</v>
      </c>
      <c r="O181">
        <f>(I181*21)/100</f>
        <v>0</v>
      </c>
      <c r="P181" t="s">
        <v>33</v>
      </c>
    </row>
    <row r="182" spans="1:18" x14ac:dyDescent="0.2">
      <c r="A182" s="29" t="s">
        <v>64</v>
      </c>
      <c r="E182" s="30" t="s">
        <v>61</v>
      </c>
    </row>
    <row r="183" spans="1:18" ht="127.5" x14ac:dyDescent="0.2">
      <c r="A183" s="31" t="s">
        <v>65</v>
      </c>
      <c r="E183" s="32" t="s">
        <v>327</v>
      </c>
    </row>
    <row r="184" spans="1:18" ht="178.5" x14ac:dyDescent="0.2">
      <c r="A184" t="s">
        <v>67</v>
      </c>
      <c r="E184" s="30" t="s">
        <v>467</v>
      </c>
    </row>
    <row r="185" spans="1:18" ht="12.75" customHeight="1" x14ac:dyDescent="0.2">
      <c r="A185" s="5" t="s">
        <v>56</v>
      </c>
      <c r="B185" s="5"/>
      <c r="C185" s="33" t="s">
        <v>407</v>
      </c>
      <c r="D185" s="5"/>
      <c r="E185" s="22" t="s">
        <v>408</v>
      </c>
      <c r="F185" s="5"/>
      <c r="G185" s="5"/>
      <c r="H185" s="5"/>
      <c r="I185" s="34">
        <f>0+Q185</f>
        <v>0</v>
      </c>
      <c r="O185">
        <f>0+R185</f>
        <v>0</v>
      </c>
      <c r="Q185">
        <f>0+I186+I190+I194+I198</f>
        <v>0</v>
      </c>
      <c r="R185">
        <f>0+O186+O190+O194+O198</f>
        <v>0</v>
      </c>
    </row>
    <row r="186" spans="1:18" ht="38.25" x14ac:dyDescent="0.2">
      <c r="A186" s="19" t="s">
        <v>59</v>
      </c>
      <c r="B186" s="24" t="s">
        <v>237</v>
      </c>
      <c r="C186" s="24" t="s">
        <v>410</v>
      </c>
      <c r="D186" s="19" t="s">
        <v>61</v>
      </c>
      <c r="E186" s="25" t="s">
        <v>468</v>
      </c>
      <c r="F186" s="26" t="s">
        <v>412</v>
      </c>
      <c r="G186" s="27">
        <v>10</v>
      </c>
      <c r="H186" s="28">
        <v>0</v>
      </c>
      <c r="I186" s="28">
        <f>ROUND(ROUND(H186,2)*ROUND(G186,3),2)</f>
        <v>0</v>
      </c>
      <c r="O186">
        <f>(I186*21)/100</f>
        <v>0</v>
      </c>
      <c r="P186" t="s">
        <v>33</v>
      </c>
    </row>
    <row r="187" spans="1:18" x14ac:dyDescent="0.2">
      <c r="A187" s="29" t="s">
        <v>64</v>
      </c>
      <c r="E187" s="30" t="s">
        <v>61</v>
      </c>
    </row>
    <row r="188" spans="1:18" x14ac:dyDescent="0.2">
      <c r="A188" s="31" t="s">
        <v>65</v>
      </c>
      <c r="E188" s="32" t="s">
        <v>66</v>
      </c>
    </row>
    <row r="189" spans="1:18" ht="102" x14ac:dyDescent="0.2">
      <c r="A189" t="s">
        <v>67</v>
      </c>
      <c r="E189" s="30" t="s">
        <v>413</v>
      </c>
    </row>
    <row r="190" spans="1:18" ht="25.5" x14ac:dyDescent="0.2">
      <c r="A190" s="19" t="s">
        <v>59</v>
      </c>
      <c r="B190" s="24" t="s">
        <v>241</v>
      </c>
      <c r="C190" s="24" t="s">
        <v>415</v>
      </c>
      <c r="D190" s="19" t="s">
        <v>61</v>
      </c>
      <c r="E190" s="25" t="s">
        <v>469</v>
      </c>
      <c r="F190" s="26" t="s">
        <v>412</v>
      </c>
      <c r="G190" s="27">
        <v>5</v>
      </c>
      <c r="H190" s="28">
        <v>0</v>
      </c>
      <c r="I190" s="28">
        <f>ROUND(ROUND(H190,2)*ROUND(G190,3),2)</f>
        <v>0</v>
      </c>
      <c r="O190">
        <f>(I190*21)/100</f>
        <v>0</v>
      </c>
      <c r="P190" t="s">
        <v>33</v>
      </c>
    </row>
    <row r="191" spans="1:18" x14ac:dyDescent="0.2">
      <c r="A191" s="29" t="s">
        <v>64</v>
      </c>
      <c r="E191" s="30" t="s">
        <v>61</v>
      </c>
    </row>
    <row r="192" spans="1:18" x14ac:dyDescent="0.2">
      <c r="A192" s="31" t="s">
        <v>65</v>
      </c>
      <c r="E192" s="32" t="s">
        <v>66</v>
      </c>
    </row>
    <row r="193" spans="1:16" ht="102" x14ac:dyDescent="0.2">
      <c r="A193" t="s">
        <v>67</v>
      </c>
      <c r="E193" s="30" t="s">
        <v>413</v>
      </c>
    </row>
    <row r="194" spans="1:16" ht="25.5" x14ac:dyDescent="0.2">
      <c r="A194" s="19" t="s">
        <v>59</v>
      </c>
      <c r="B194" s="24" t="s">
        <v>245</v>
      </c>
      <c r="C194" s="24" t="s">
        <v>419</v>
      </c>
      <c r="D194" s="19" t="s">
        <v>61</v>
      </c>
      <c r="E194" s="25" t="s">
        <v>470</v>
      </c>
      <c r="F194" s="26" t="s">
        <v>412</v>
      </c>
      <c r="G194" s="27">
        <v>0.1</v>
      </c>
      <c r="H194" s="28">
        <v>0</v>
      </c>
      <c r="I194" s="28">
        <f>ROUND(ROUND(H194,2)*ROUND(G194,3),2)</f>
        <v>0</v>
      </c>
      <c r="O194">
        <f>(I194*21)/100</f>
        <v>0</v>
      </c>
      <c r="P194" t="s">
        <v>33</v>
      </c>
    </row>
    <row r="195" spans="1:16" x14ac:dyDescent="0.2">
      <c r="A195" s="29" t="s">
        <v>64</v>
      </c>
      <c r="E195" s="30" t="s">
        <v>61</v>
      </c>
    </row>
    <row r="196" spans="1:16" x14ac:dyDescent="0.2">
      <c r="A196" s="31" t="s">
        <v>65</v>
      </c>
      <c r="E196" s="32" t="s">
        <v>66</v>
      </c>
    </row>
    <row r="197" spans="1:16" ht="102" x14ac:dyDescent="0.2">
      <c r="A197" t="s">
        <v>67</v>
      </c>
      <c r="E197" s="30" t="s">
        <v>413</v>
      </c>
    </row>
    <row r="198" spans="1:16" ht="25.5" x14ac:dyDescent="0.2">
      <c r="A198" s="19" t="s">
        <v>59</v>
      </c>
      <c r="B198" s="24" t="s">
        <v>249</v>
      </c>
      <c r="C198" s="24" t="s">
        <v>422</v>
      </c>
      <c r="D198" s="19" t="s">
        <v>61</v>
      </c>
      <c r="E198" s="25" t="s">
        <v>471</v>
      </c>
      <c r="F198" s="26" t="s">
        <v>412</v>
      </c>
      <c r="G198" s="27">
        <v>0.1</v>
      </c>
      <c r="H198" s="28">
        <v>0</v>
      </c>
      <c r="I198" s="28">
        <f>ROUND(ROUND(H198,2)*ROUND(G198,3),2)</f>
        <v>0</v>
      </c>
      <c r="O198">
        <f>(I198*21)/100</f>
        <v>0</v>
      </c>
      <c r="P198" t="s">
        <v>33</v>
      </c>
    </row>
    <row r="199" spans="1:16" x14ac:dyDescent="0.2">
      <c r="A199" s="29" t="s">
        <v>64</v>
      </c>
      <c r="E199" s="30" t="s">
        <v>61</v>
      </c>
    </row>
    <row r="200" spans="1:16" x14ac:dyDescent="0.2">
      <c r="A200" s="31" t="s">
        <v>65</v>
      </c>
      <c r="E200" s="32" t="s">
        <v>66</v>
      </c>
    </row>
    <row r="201" spans="1:16" ht="102" x14ac:dyDescent="0.2">
      <c r="A201" t="s">
        <v>67</v>
      </c>
      <c r="E201" s="30" t="s">
        <v>413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0+O11+O16</f>
        <v>0</v>
      </c>
      <c r="P2" t="s">
        <v>32</v>
      </c>
    </row>
    <row r="3" spans="1:18" ht="15" customHeight="1" x14ac:dyDescent="0.25">
      <c r="A3" t="s">
        <v>12</v>
      </c>
      <c r="B3" s="10" t="s">
        <v>14</v>
      </c>
      <c r="C3" s="40" t="s">
        <v>15</v>
      </c>
      <c r="D3" s="36"/>
      <c r="E3" s="11" t="s">
        <v>16</v>
      </c>
      <c r="F3" s="1"/>
      <c r="G3" s="8"/>
      <c r="H3" s="7" t="s">
        <v>474</v>
      </c>
      <c r="I3" s="35">
        <f>0+I11+I16</f>
        <v>0</v>
      </c>
      <c r="O3" t="s">
        <v>29</v>
      </c>
      <c r="P3" t="s">
        <v>33</v>
      </c>
    </row>
    <row r="4" spans="1:18" ht="15" customHeight="1" x14ac:dyDescent="0.25">
      <c r="A4" t="s">
        <v>17</v>
      </c>
      <c r="B4" s="10" t="s">
        <v>18</v>
      </c>
      <c r="C4" s="40" t="s">
        <v>19</v>
      </c>
      <c r="D4" s="36"/>
      <c r="E4" s="11" t="s">
        <v>20</v>
      </c>
      <c r="F4" s="1"/>
      <c r="G4" s="1"/>
      <c r="H4" s="9"/>
      <c r="I4" s="9"/>
      <c r="O4" t="s">
        <v>30</v>
      </c>
      <c r="P4" t="s">
        <v>33</v>
      </c>
    </row>
    <row r="5" spans="1:18" ht="12.75" customHeight="1" x14ac:dyDescent="0.25">
      <c r="A5" t="s">
        <v>21</v>
      </c>
      <c r="B5" s="10" t="s">
        <v>18</v>
      </c>
      <c r="C5" s="40" t="s">
        <v>22</v>
      </c>
      <c r="D5" s="36"/>
      <c r="E5" s="11" t="s">
        <v>23</v>
      </c>
      <c r="F5" s="1"/>
      <c r="G5" s="1"/>
      <c r="H5" s="1"/>
      <c r="I5" s="1"/>
      <c r="O5" t="s">
        <v>31</v>
      </c>
      <c r="P5" t="s">
        <v>33</v>
      </c>
    </row>
    <row r="6" spans="1:18" ht="12.75" customHeight="1" x14ac:dyDescent="0.25">
      <c r="A6" t="s">
        <v>24</v>
      </c>
      <c r="B6" s="10" t="s">
        <v>18</v>
      </c>
      <c r="C6" s="40" t="s">
        <v>472</v>
      </c>
      <c r="D6" s="36"/>
      <c r="E6" s="11" t="s">
        <v>473</v>
      </c>
      <c r="F6" s="1"/>
      <c r="G6" s="1"/>
      <c r="H6" s="1"/>
      <c r="I6" s="1"/>
    </row>
    <row r="7" spans="1:18" ht="12.75" customHeight="1" x14ac:dyDescent="0.25">
      <c r="A7" t="s">
        <v>27</v>
      </c>
      <c r="B7" s="13" t="s">
        <v>28</v>
      </c>
      <c r="C7" s="41" t="s">
        <v>474</v>
      </c>
      <c r="D7" s="42"/>
      <c r="E7" s="14" t="s">
        <v>475</v>
      </c>
      <c r="F7" s="5"/>
      <c r="G7" s="5"/>
      <c r="H7" s="5"/>
      <c r="I7" s="5"/>
    </row>
    <row r="8" spans="1:18" ht="12.75" customHeight="1" x14ac:dyDescent="0.2">
      <c r="A8" s="39" t="s">
        <v>36</v>
      </c>
      <c r="B8" s="39" t="s">
        <v>38</v>
      </c>
      <c r="C8" s="39" t="s">
        <v>40</v>
      </c>
      <c r="D8" s="39" t="s">
        <v>41</v>
      </c>
      <c r="E8" s="39" t="s">
        <v>42</v>
      </c>
      <c r="F8" s="39" t="s">
        <v>44</v>
      </c>
      <c r="G8" s="39" t="s">
        <v>46</v>
      </c>
      <c r="H8" s="39" t="s">
        <v>48</v>
      </c>
      <c r="I8" s="39"/>
    </row>
    <row r="9" spans="1:18" ht="12.75" customHeight="1" x14ac:dyDescent="0.2">
      <c r="A9" s="39"/>
      <c r="B9" s="39"/>
      <c r="C9" s="39"/>
      <c r="D9" s="39"/>
      <c r="E9" s="39"/>
      <c r="F9" s="39"/>
      <c r="G9" s="39"/>
      <c r="H9" s="12" t="s">
        <v>49</v>
      </c>
      <c r="I9" s="12" t="s">
        <v>51</v>
      </c>
    </row>
    <row r="10" spans="1:18" ht="12.75" customHeight="1" x14ac:dyDescent="0.2">
      <c r="A10" s="12" t="s">
        <v>37</v>
      </c>
      <c r="B10" s="12" t="s">
        <v>39</v>
      </c>
      <c r="C10" s="12" t="s">
        <v>33</v>
      </c>
      <c r="D10" s="12" t="s">
        <v>32</v>
      </c>
      <c r="E10" s="12" t="s">
        <v>43</v>
      </c>
      <c r="F10" s="12" t="s">
        <v>45</v>
      </c>
      <c r="G10" s="12" t="s">
        <v>47</v>
      </c>
      <c r="H10" s="12" t="s">
        <v>50</v>
      </c>
      <c r="I10" s="12" t="s">
        <v>52</v>
      </c>
    </row>
    <row r="11" spans="1:18" ht="12.75" customHeight="1" x14ac:dyDescent="0.2">
      <c r="A11" s="20" t="s">
        <v>56</v>
      </c>
      <c r="B11" s="20"/>
      <c r="C11" s="21" t="s">
        <v>478</v>
      </c>
      <c r="D11" s="20"/>
      <c r="E11" s="22" t="s">
        <v>479</v>
      </c>
      <c r="F11" s="20"/>
      <c r="G11" s="20"/>
      <c r="H11" s="20"/>
      <c r="I11" s="23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9" t="s">
        <v>59</v>
      </c>
      <c r="B12" s="24" t="s">
        <v>39</v>
      </c>
      <c r="C12" s="24" t="s">
        <v>480</v>
      </c>
      <c r="D12" s="19" t="s">
        <v>61</v>
      </c>
      <c r="E12" s="25" t="s">
        <v>481</v>
      </c>
      <c r="F12" s="26" t="s">
        <v>482</v>
      </c>
      <c r="G12" s="27">
        <v>4</v>
      </c>
      <c r="H12" s="28">
        <v>0</v>
      </c>
      <c r="I12" s="28">
        <f>ROUND(ROUND(H12,2)*ROUND(G12,3),2)</f>
        <v>0</v>
      </c>
      <c r="O12">
        <f>(I12*21)/100</f>
        <v>0</v>
      </c>
      <c r="P12" t="s">
        <v>33</v>
      </c>
    </row>
    <row r="13" spans="1:18" x14ac:dyDescent="0.2">
      <c r="A13" s="29" t="s">
        <v>64</v>
      </c>
      <c r="E13" s="30" t="s">
        <v>61</v>
      </c>
    </row>
    <row r="14" spans="1:18" x14ac:dyDescent="0.2">
      <c r="A14" s="31" t="s">
        <v>65</v>
      </c>
      <c r="E14" s="32" t="s">
        <v>61</v>
      </c>
    </row>
    <row r="15" spans="1:18" ht="102" x14ac:dyDescent="0.2">
      <c r="A15" t="s">
        <v>67</v>
      </c>
      <c r="E15" s="30" t="s">
        <v>483</v>
      </c>
    </row>
    <row r="16" spans="1:18" ht="12.75" customHeight="1" x14ac:dyDescent="0.2">
      <c r="A16" s="5" t="s">
        <v>56</v>
      </c>
      <c r="B16" s="5"/>
      <c r="C16" s="33" t="s">
        <v>484</v>
      </c>
      <c r="D16" s="5"/>
      <c r="E16" s="22" t="s">
        <v>485</v>
      </c>
      <c r="F16" s="5"/>
      <c r="G16" s="5"/>
      <c r="H16" s="5"/>
      <c r="I16" s="34">
        <f>0+Q16</f>
        <v>0</v>
      </c>
      <c r="O16">
        <f>0+R16</f>
        <v>0</v>
      </c>
      <c r="Q16">
        <f>0+I17+I21+I25+I29+I33+I37+I41+I45+I49+I53</f>
        <v>0</v>
      </c>
      <c r="R16">
        <f>0+O17+O21+O25+O29+O33+O37+O41+O45+O49+O53</f>
        <v>0</v>
      </c>
    </row>
    <row r="17" spans="1:16" x14ac:dyDescent="0.2">
      <c r="A17" s="19" t="s">
        <v>59</v>
      </c>
      <c r="B17" s="24" t="s">
        <v>33</v>
      </c>
      <c r="C17" s="24" t="s">
        <v>486</v>
      </c>
      <c r="D17" s="19" t="s">
        <v>61</v>
      </c>
      <c r="E17" s="25" t="s">
        <v>487</v>
      </c>
      <c r="F17" s="26" t="s">
        <v>104</v>
      </c>
      <c r="G17" s="27">
        <v>2</v>
      </c>
      <c r="H17" s="28">
        <v>0</v>
      </c>
      <c r="I17" s="28">
        <f>ROUND(ROUND(H17,2)*ROUND(G17,3),2)</f>
        <v>0</v>
      </c>
      <c r="O17">
        <f>(I17*21)/100</f>
        <v>0</v>
      </c>
      <c r="P17" t="s">
        <v>33</v>
      </c>
    </row>
    <row r="18" spans="1:16" x14ac:dyDescent="0.2">
      <c r="A18" s="29" t="s">
        <v>64</v>
      </c>
      <c r="E18" s="30" t="s">
        <v>61</v>
      </c>
    </row>
    <row r="19" spans="1:16" x14ac:dyDescent="0.2">
      <c r="A19" s="31" t="s">
        <v>65</v>
      </c>
      <c r="E19" s="32" t="s">
        <v>61</v>
      </c>
    </row>
    <row r="20" spans="1:16" ht="140.25" x14ac:dyDescent="0.2">
      <c r="A20" t="s">
        <v>67</v>
      </c>
      <c r="E20" s="30" t="s">
        <v>488</v>
      </c>
    </row>
    <row r="21" spans="1:16" x14ac:dyDescent="0.2">
      <c r="A21" s="19" t="s">
        <v>59</v>
      </c>
      <c r="B21" s="24" t="s">
        <v>32</v>
      </c>
      <c r="C21" s="24" t="s">
        <v>489</v>
      </c>
      <c r="D21" s="19" t="s">
        <v>61</v>
      </c>
      <c r="E21" s="25" t="s">
        <v>490</v>
      </c>
      <c r="F21" s="26" t="s">
        <v>104</v>
      </c>
      <c r="G21" s="27">
        <v>1</v>
      </c>
      <c r="H21" s="28">
        <v>0</v>
      </c>
      <c r="I21" s="28">
        <f>ROUND(ROUND(H21,2)*ROUND(G21,3),2)</f>
        <v>0</v>
      </c>
      <c r="O21">
        <f>(I21*21)/100</f>
        <v>0</v>
      </c>
      <c r="P21" t="s">
        <v>33</v>
      </c>
    </row>
    <row r="22" spans="1:16" x14ac:dyDescent="0.2">
      <c r="A22" s="29" t="s">
        <v>64</v>
      </c>
      <c r="E22" s="30" t="s">
        <v>61</v>
      </c>
    </row>
    <row r="23" spans="1:16" x14ac:dyDescent="0.2">
      <c r="A23" s="31" t="s">
        <v>65</v>
      </c>
      <c r="E23" s="32" t="s">
        <v>61</v>
      </c>
    </row>
    <row r="24" spans="1:16" ht="140.25" x14ac:dyDescent="0.2">
      <c r="A24" t="s">
        <v>67</v>
      </c>
      <c r="E24" s="30" t="s">
        <v>491</v>
      </c>
    </row>
    <row r="25" spans="1:16" x14ac:dyDescent="0.2">
      <c r="A25" s="19" t="s">
        <v>59</v>
      </c>
      <c r="B25" s="24" t="s">
        <v>43</v>
      </c>
      <c r="C25" s="24" t="s">
        <v>492</v>
      </c>
      <c r="D25" s="19" t="s">
        <v>61</v>
      </c>
      <c r="E25" s="25" t="s">
        <v>493</v>
      </c>
      <c r="F25" s="26" t="s">
        <v>104</v>
      </c>
      <c r="G25" s="27">
        <v>1</v>
      </c>
      <c r="H25" s="28">
        <v>0</v>
      </c>
      <c r="I25" s="28">
        <f>ROUND(ROUND(H25,2)*ROUND(G25,3),2)</f>
        <v>0</v>
      </c>
      <c r="O25">
        <f>(I25*21)/100</f>
        <v>0</v>
      </c>
      <c r="P25" t="s">
        <v>33</v>
      </c>
    </row>
    <row r="26" spans="1:16" x14ac:dyDescent="0.2">
      <c r="A26" s="29" t="s">
        <v>64</v>
      </c>
      <c r="E26" s="30" t="s">
        <v>61</v>
      </c>
    </row>
    <row r="27" spans="1:16" x14ac:dyDescent="0.2">
      <c r="A27" s="31" t="s">
        <v>65</v>
      </c>
      <c r="E27" s="32" t="s">
        <v>61</v>
      </c>
    </row>
    <row r="28" spans="1:16" ht="114.75" x14ac:dyDescent="0.2">
      <c r="A28" t="s">
        <v>67</v>
      </c>
      <c r="E28" s="30" t="s">
        <v>494</v>
      </c>
    </row>
    <row r="29" spans="1:16" x14ac:dyDescent="0.2">
      <c r="A29" s="19" t="s">
        <v>59</v>
      </c>
      <c r="B29" s="24" t="s">
        <v>45</v>
      </c>
      <c r="C29" s="24" t="s">
        <v>495</v>
      </c>
      <c r="D29" s="19" t="s">
        <v>61</v>
      </c>
      <c r="E29" s="25" t="s">
        <v>496</v>
      </c>
      <c r="F29" s="26" t="s">
        <v>104</v>
      </c>
      <c r="G29" s="27">
        <v>3</v>
      </c>
      <c r="H29" s="28">
        <v>0</v>
      </c>
      <c r="I29" s="28">
        <f>ROUND(ROUND(H29,2)*ROUND(G29,3),2)</f>
        <v>0</v>
      </c>
      <c r="O29">
        <f>(I29*21)/100</f>
        <v>0</v>
      </c>
      <c r="P29" t="s">
        <v>33</v>
      </c>
    </row>
    <row r="30" spans="1:16" x14ac:dyDescent="0.2">
      <c r="A30" s="29" t="s">
        <v>64</v>
      </c>
      <c r="E30" s="30" t="s">
        <v>61</v>
      </c>
    </row>
    <row r="31" spans="1:16" x14ac:dyDescent="0.2">
      <c r="A31" s="31" t="s">
        <v>65</v>
      </c>
      <c r="E31" s="32" t="s">
        <v>61</v>
      </c>
    </row>
    <row r="32" spans="1:16" ht="153" x14ac:dyDescent="0.2">
      <c r="A32" t="s">
        <v>67</v>
      </c>
      <c r="E32" s="30" t="s">
        <v>497</v>
      </c>
    </row>
    <row r="33" spans="1:16" x14ac:dyDescent="0.2">
      <c r="A33" s="19" t="s">
        <v>59</v>
      </c>
      <c r="B33" s="24" t="s">
        <v>47</v>
      </c>
      <c r="C33" s="24" t="s">
        <v>498</v>
      </c>
      <c r="D33" s="19" t="s">
        <v>61</v>
      </c>
      <c r="E33" s="25" t="s">
        <v>499</v>
      </c>
      <c r="F33" s="26" t="s">
        <v>104</v>
      </c>
      <c r="G33" s="27">
        <v>5</v>
      </c>
      <c r="H33" s="28">
        <v>0</v>
      </c>
      <c r="I33" s="28">
        <f>ROUND(ROUND(H33,2)*ROUND(G33,3),2)</f>
        <v>0</v>
      </c>
      <c r="O33">
        <f>(I33*21)/100</f>
        <v>0</v>
      </c>
      <c r="P33" t="s">
        <v>33</v>
      </c>
    </row>
    <row r="34" spans="1:16" x14ac:dyDescent="0.2">
      <c r="A34" s="29" t="s">
        <v>64</v>
      </c>
      <c r="E34" s="30" t="s">
        <v>61</v>
      </c>
    </row>
    <row r="35" spans="1:16" x14ac:dyDescent="0.2">
      <c r="A35" s="31" t="s">
        <v>65</v>
      </c>
      <c r="E35" s="32" t="s">
        <v>61</v>
      </c>
    </row>
    <row r="36" spans="1:16" ht="153" x14ac:dyDescent="0.2">
      <c r="A36" t="s">
        <v>67</v>
      </c>
      <c r="E36" s="30" t="s">
        <v>500</v>
      </c>
    </row>
    <row r="37" spans="1:16" x14ac:dyDescent="0.2">
      <c r="A37" s="19" t="s">
        <v>59</v>
      </c>
      <c r="B37" s="24" t="s">
        <v>86</v>
      </c>
      <c r="C37" s="24" t="s">
        <v>501</v>
      </c>
      <c r="D37" s="19" t="s">
        <v>61</v>
      </c>
      <c r="E37" s="25" t="s">
        <v>502</v>
      </c>
      <c r="F37" s="26" t="s">
        <v>104</v>
      </c>
      <c r="G37" s="27">
        <v>3</v>
      </c>
      <c r="H37" s="28">
        <v>0</v>
      </c>
      <c r="I37" s="28">
        <f>ROUND(ROUND(H37,2)*ROUND(G37,3),2)</f>
        <v>0</v>
      </c>
      <c r="O37">
        <f>(I37*21)/100</f>
        <v>0</v>
      </c>
      <c r="P37" t="s">
        <v>33</v>
      </c>
    </row>
    <row r="38" spans="1:16" x14ac:dyDescent="0.2">
      <c r="A38" s="29" t="s">
        <v>64</v>
      </c>
      <c r="E38" s="30" t="s">
        <v>61</v>
      </c>
    </row>
    <row r="39" spans="1:16" x14ac:dyDescent="0.2">
      <c r="A39" s="31" t="s">
        <v>65</v>
      </c>
      <c r="E39" s="32" t="s">
        <v>61</v>
      </c>
    </row>
    <row r="40" spans="1:16" x14ac:dyDescent="0.2">
      <c r="A40" t="s">
        <v>67</v>
      </c>
      <c r="E40" s="30" t="s">
        <v>503</v>
      </c>
    </row>
    <row r="41" spans="1:16" x14ac:dyDescent="0.2">
      <c r="A41" s="19" t="s">
        <v>59</v>
      </c>
      <c r="B41" s="24" t="s">
        <v>90</v>
      </c>
      <c r="C41" s="24" t="s">
        <v>504</v>
      </c>
      <c r="D41" s="19" t="s">
        <v>61</v>
      </c>
      <c r="E41" s="25" t="s">
        <v>505</v>
      </c>
      <c r="F41" s="26" t="s">
        <v>104</v>
      </c>
      <c r="G41" s="27">
        <v>1</v>
      </c>
      <c r="H41" s="28">
        <v>0</v>
      </c>
      <c r="I41" s="28">
        <f>ROUND(ROUND(H41,2)*ROUND(G41,3),2)</f>
        <v>0</v>
      </c>
      <c r="O41">
        <f>(I41*21)/100</f>
        <v>0</v>
      </c>
      <c r="P41" t="s">
        <v>33</v>
      </c>
    </row>
    <row r="42" spans="1:16" x14ac:dyDescent="0.2">
      <c r="A42" s="29" t="s">
        <v>64</v>
      </c>
      <c r="E42" s="30" t="s">
        <v>61</v>
      </c>
    </row>
    <row r="43" spans="1:16" x14ac:dyDescent="0.2">
      <c r="A43" s="31" t="s">
        <v>65</v>
      </c>
      <c r="E43" s="32" t="s">
        <v>61</v>
      </c>
    </row>
    <row r="44" spans="1:16" ht="165.75" x14ac:dyDescent="0.2">
      <c r="A44" t="s">
        <v>67</v>
      </c>
      <c r="E44" s="30" t="s">
        <v>506</v>
      </c>
    </row>
    <row r="45" spans="1:16" x14ac:dyDescent="0.2">
      <c r="A45" s="19" t="s">
        <v>59</v>
      </c>
      <c r="B45" s="24" t="s">
        <v>50</v>
      </c>
      <c r="C45" s="24" t="s">
        <v>507</v>
      </c>
      <c r="D45" s="19" t="s">
        <v>61</v>
      </c>
      <c r="E45" s="25" t="s">
        <v>508</v>
      </c>
      <c r="F45" s="26" t="s">
        <v>104</v>
      </c>
      <c r="G45" s="27">
        <v>1</v>
      </c>
      <c r="H45" s="28">
        <v>0</v>
      </c>
      <c r="I45" s="28">
        <f>ROUND(ROUND(H45,2)*ROUND(G45,3),2)</f>
        <v>0</v>
      </c>
      <c r="O45">
        <f>(I45*21)/100</f>
        <v>0</v>
      </c>
      <c r="P45" t="s">
        <v>33</v>
      </c>
    </row>
    <row r="46" spans="1:16" x14ac:dyDescent="0.2">
      <c r="A46" s="29" t="s">
        <v>64</v>
      </c>
      <c r="E46" s="30" t="s">
        <v>61</v>
      </c>
    </row>
    <row r="47" spans="1:16" x14ac:dyDescent="0.2">
      <c r="A47" s="31" t="s">
        <v>65</v>
      </c>
      <c r="E47" s="32" t="s">
        <v>61</v>
      </c>
    </row>
    <row r="48" spans="1:16" ht="89.25" x14ac:dyDescent="0.2">
      <c r="A48" t="s">
        <v>67</v>
      </c>
      <c r="E48" s="30" t="s">
        <v>509</v>
      </c>
    </row>
    <row r="49" spans="1:16" x14ac:dyDescent="0.2">
      <c r="A49" s="19" t="s">
        <v>59</v>
      </c>
      <c r="B49" s="24" t="s">
        <v>52</v>
      </c>
      <c r="C49" s="24" t="s">
        <v>510</v>
      </c>
      <c r="D49" s="19" t="s">
        <v>61</v>
      </c>
      <c r="E49" s="25" t="s">
        <v>511</v>
      </c>
      <c r="F49" s="26" t="s">
        <v>104</v>
      </c>
      <c r="G49" s="27">
        <v>1</v>
      </c>
      <c r="H49" s="28">
        <v>0</v>
      </c>
      <c r="I49" s="28">
        <f>ROUND(ROUND(H49,2)*ROUND(G49,3),2)</f>
        <v>0</v>
      </c>
      <c r="O49">
        <f>(I49*21)/100</f>
        <v>0</v>
      </c>
      <c r="P49" t="s">
        <v>33</v>
      </c>
    </row>
    <row r="50" spans="1:16" x14ac:dyDescent="0.2">
      <c r="A50" s="29" t="s">
        <v>64</v>
      </c>
      <c r="E50" s="30" t="s">
        <v>61</v>
      </c>
    </row>
    <row r="51" spans="1:16" x14ac:dyDescent="0.2">
      <c r="A51" s="31" t="s">
        <v>65</v>
      </c>
      <c r="E51" s="32" t="s">
        <v>61</v>
      </c>
    </row>
    <row r="52" spans="1:16" ht="140.25" x14ac:dyDescent="0.2">
      <c r="A52" t="s">
        <v>67</v>
      </c>
      <c r="E52" s="30" t="s">
        <v>512</v>
      </c>
    </row>
    <row r="53" spans="1:16" x14ac:dyDescent="0.2">
      <c r="A53" s="19" t="s">
        <v>59</v>
      </c>
      <c r="B53" s="24" t="s">
        <v>101</v>
      </c>
      <c r="C53" s="24" t="s">
        <v>513</v>
      </c>
      <c r="D53" s="19" t="s">
        <v>61</v>
      </c>
      <c r="E53" s="25" t="s">
        <v>514</v>
      </c>
      <c r="F53" s="26" t="s">
        <v>482</v>
      </c>
      <c r="G53" s="27">
        <v>4</v>
      </c>
      <c r="H53" s="28">
        <v>0</v>
      </c>
      <c r="I53" s="28">
        <f>ROUND(ROUND(H53,2)*ROUND(G53,3),2)</f>
        <v>0</v>
      </c>
      <c r="O53">
        <f>(I53*21)/100</f>
        <v>0</v>
      </c>
      <c r="P53" t="s">
        <v>33</v>
      </c>
    </row>
    <row r="54" spans="1:16" x14ac:dyDescent="0.2">
      <c r="A54" s="29" t="s">
        <v>64</v>
      </c>
      <c r="E54" s="30" t="s">
        <v>61</v>
      </c>
    </row>
    <row r="55" spans="1:16" x14ac:dyDescent="0.2">
      <c r="A55" s="31" t="s">
        <v>65</v>
      </c>
      <c r="E55" s="32" t="s">
        <v>61</v>
      </c>
    </row>
    <row r="56" spans="1:16" ht="114.75" x14ac:dyDescent="0.2">
      <c r="A56" t="s">
        <v>67</v>
      </c>
      <c r="E56" s="30" t="s">
        <v>515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0+O11+O16</f>
        <v>0</v>
      </c>
      <c r="P2" t="s">
        <v>32</v>
      </c>
    </row>
    <row r="3" spans="1:18" ht="15" customHeight="1" x14ac:dyDescent="0.25">
      <c r="A3" t="s">
        <v>12</v>
      </c>
      <c r="B3" s="10" t="s">
        <v>14</v>
      </c>
      <c r="C3" s="40" t="s">
        <v>15</v>
      </c>
      <c r="D3" s="36"/>
      <c r="E3" s="11" t="s">
        <v>16</v>
      </c>
      <c r="F3" s="1"/>
      <c r="G3" s="8"/>
      <c r="H3" s="7" t="s">
        <v>516</v>
      </c>
      <c r="I3" s="35">
        <f>0+I11+I16</f>
        <v>0</v>
      </c>
      <c r="O3" t="s">
        <v>29</v>
      </c>
      <c r="P3" t="s">
        <v>33</v>
      </c>
    </row>
    <row r="4" spans="1:18" ht="15" customHeight="1" x14ac:dyDescent="0.25">
      <c r="A4" t="s">
        <v>17</v>
      </c>
      <c r="B4" s="10" t="s">
        <v>18</v>
      </c>
      <c r="C4" s="40" t="s">
        <v>19</v>
      </c>
      <c r="D4" s="36"/>
      <c r="E4" s="11" t="s">
        <v>20</v>
      </c>
      <c r="F4" s="1"/>
      <c r="G4" s="1"/>
      <c r="H4" s="9"/>
      <c r="I4" s="9"/>
      <c r="O4" t="s">
        <v>30</v>
      </c>
      <c r="P4" t="s">
        <v>33</v>
      </c>
    </row>
    <row r="5" spans="1:18" ht="12.75" customHeight="1" x14ac:dyDescent="0.25">
      <c r="A5" t="s">
        <v>21</v>
      </c>
      <c r="B5" s="10" t="s">
        <v>18</v>
      </c>
      <c r="C5" s="40" t="s">
        <v>22</v>
      </c>
      <c r="D5" s="36"/>
      <c r="E5" s="11" t="s">
        <v>23</v>
      </c>
      <c r="F5" s="1"/>
      <c r="G5" s="1"/>
      <c r="H5" s="1"/>
      <c r="I5" s="1"/>
      <c r="O5" t="s">
        <v>31</v>
      </c>
      <c r="P5" t="s">
        <v>33</v>
      </c>
    </row>
    <row r="6" spans="1:18" ht="12.75" customHeight="1" x14ac:dyDescent="0.25">
      <c r="A6" t="s">
        <v>24</v>
      </c>
      <c r="B6" s="10" t="s">
        <v>18</v>
      </c>
      <c r="C6" s="40" t="s">
        <v>472</v>
      </c>
      <c r="D6" s="36"/>
      <c r="E6" s="11" t="s">
        <v>473</v>
      </c>
      <c r="F6" s="1"/>
      <c r="G6" s="1"/>
      <c r="H6" s="1"/>
      <c r="I6" s="1"/>
    </row>
    <row r="7" spans="1:18" ht="12.75" customHeight="1" x14ac:dyDescent="0.25">
      <c r="A7" t="s">
        <v>27</v>
      </c>
      <c r="B7" s="13" t="s">
        <v>28</v>
      </c>
      <c r="C7" s="41" t="s">
        <v>516</v>
      </c>
      <c r="D7" s="42"/>
      <c r="E7" s="14" t="s">
        <v>517</v>
      </c>
      <c r="F7" s="5"/>
      <c r="G7" s="5"/>
      <c r="H7" s="5"/>
      <c r="I7" s="5"/>
    </row>
    <row r="8" spans="1:18" ht="12.75" customHeight="1" x14ac:dyDescent="0.2">
      <c r="A8" s="39" t="s">
        <v>36</v>
      </c>
      <c r="B8" s="39" t="s">
        <v>38</v>
      </c>
      <c r="C8" s="39" t="s">
        <v>40</v>
      </c>
      <c r="D8" s="39" t="s">
        <v>41</v>
      </c>
      <c r="E8" s="39" t="s">
        <v>42</v>
      </c>
      <c r="F8" s="39" t="s">
        <v>44</v>
      </c>
      <c r="G8" s="39" t="s">
        <v>46</v>
      </c>
      <c r="H8" s="39" t="s">
        <v>48</v>
      </c>
      <c r="I8" s="39"/>
    </row>
    <row r="9" spans="1:18" ht="12.75" customHeight="1" x14ac:dyDescent="0.2">
      <c r="A9" s="39"/>
      <c r="B9" s="39"/>
      <c r="C9" s="39"/>
      <c r="D9" s="39"/>
      <c r="E9" s="39"/>
      <c r="F9" s="39"/>
      <c r="G9" s="39"/>
      <c r="H9" s="12" t="s">
        <v>49</v>
      </c>
      <c r="I9" s="12" t="s">
        <v>51</v>
      </c>
    </row>
    <row r="10" spans="1:18" ht="12.75" customHeight="1" x14ac:dyDescent="0.2">
      <c r="A10" s="12" t="s">
        <v>37</v>
      </c>
      <c r="B10" s="12" t="s">
        <v>39</v>
      </c>
      <c r="C10" s="12" t="s">
        <v>33</v>
      </c>
      <c r="D10" s="12" t="s">
        <v>32</v>
      </c>
      <c r="E10" s="12" t="s">
        <v>43</v>
      </c>
      <c r="F10" s="12" t="s">
        <v>45</v>
      </c>
      <c r="G10" s="12" t="s">
        <v>47</v>
      </c>
      <c r="H10" s="12" t="s">
        <v>50</v>
      </c>
      <c r="I10" s="12" t="s">
        <v>52</v>
      </c>
    </row>
    <row r="11" spans="1:18" ht="12.75" customHeight="1" x14ac:dyDescent="0.2">
      <c r="A11" s="20" t="s">
        <v>56</v>
      </c>
      <c r="B11" s="20"/>
      <c r="C11" s="21" t="s">
        <v>478</v>
      </c>
      <c r="D11" s="20"/>
      <c r="E11" s="22" t="s">
        <v>479</v>
      </c>
      <c r="F11" s="20"/>
      <c r="G11" s="20"/>
      <c r="H11" s="20"/>
      <c r="I11" s="23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9" t="s">
        <v>59</v>
      </c>
      <c r="B12" s="24" t="s">
        <v>39</v>
      </c>
      <c r="C12" s="24" t="s">
        <v>480</v>
      </c>
      <c r="D12" s="19" t="s">
        <v>61</v>
      </c>
      <c r="E12" s="25" t="s">
        <v>481</v>
      </c>
      <c r="F12" s="26" t="s">
        <v>482</v>
      </c>
      <c r="G12" s="27">
        <v>4</v>
      </c>
      <c r="H12" s="28">
        <v>0</v>
      </c>
      <c r="I12" s="28">
        <f>ROUND(ROUND(H12,2)*ROUND(G12,3),2)</f>
        <v>0</v>
      </c>
      <c r="O12">
        <f>(I12*21)/100</f>
        <v>0</v>
      </c>
      <c r="P12" t="s">
        <v>33</v>
      </c>
    </row>
    <row r="13" spans="1:18" x14ac:dyDescent="0.2">
      <c r="A13" s="29" t="s">
        <v>64</v>
      </c>
      <c r="E13" s="30" t="s">
        <v>61</v>
      </c>
    </row>
    <row r="14" spans="1:18" x14ac:dyDescent="0.2">
      <c r="A14" s="31" t="s">
        <v>65</v>
      </c>
      <c r="E14" s="32" t="s">
        <v>61</v>
      </c>
    </row>
    <row r="15" spans="1:18" ht="102" x14ac:dyDescent="0.2">
      <c r="A15" t="s">
        <v>67</v>
      </c>
      <c r="E15" s="30" t="s">
        <v>483</v>
      </c>
    </row>
    <row r="16" spans="1:18" ht="12.75" customHeight="1" x14ac:dyDescent="0.2">
      <c r="A16" s="5" t="s">
        <v>56</v>
      </c>
      <c r="B16" s="5"/>
      <c r="C16" s="33" t="s">
        <v>484</v>
      </c>
      <c r="D16" s="5"/>
      <c r="E16" s="22" t="s">
        <v>485</v>
      </c>
      <c r="F16" s="5"/>
      <c r="G16" s="5"/>
      <c r="H16" s="5"/>
      <c r="I16" s="34">
        <f>0+Q16</f>
        <v>0</v>
      </c>
      <c r="O16">
        <f>0+R16</f>
        <v>0</v>
      </c>
      <c r="Q16">
        <f>0+I17+I21+I25+I29+I33+I37+I41+I45+I49+I53</f>
        <v>0</v>
      </c>
      <c r="R16">
        <f>0+O17+O21+O25+O29+O33+O37+O41+O45+O49+O53</f>
        <v>0</v>
      </c>
    </row>
    <row r="17" spans="1:16" x14ac:dyDescent="0.2">
      <c r="A17" s="19" t="s">
        <v>59</v>
      </c>
      <c r="B17" s="24" t="s">
        <v>33</v>
      </c>
      <c r="C17" s="24" t="s">
        <v>486</v>
      </c>
      <c r="D17" s="19" t="s">
        <v>61</v>
      </c>
      <c r="E17" s="25" t="s">
        <v>487</v>
      </c>
      <c r="F17" s="26" t="s">
        <v>104</v>
      </c>
      <c r="G17" s="27">
        <v>2</v>
      </c>
      <c r="H17" s="28">
        <v>0</v>
      </c>
      <c r="I17" s="28">
        <f>ROUND(ROUND(H17,2)*ROUND(G17,3),2)</f>
        <v>0</v>
      </c>
      <c r="O17">
        <f>(I17*21)/100</f>
        <v>0</v>
      </c>
      <c r="P17" t="s">
        <v>33</v>
      </c>
    </row>
    <row r="18" spans="1:16" x14ac:dyDescent="0.2">
      <c r="A18" s="29" t="s">
        <v>64</v>
      </c>
      <c r="E18" s="30" t="s">
        <v>61</v>
      </c>
    </row>
    <row r="19" spans="1:16" x14ac:dyDescent="0.2">
      <c r="A19" s="31" t="s">
        <v>65</v>
      </c>
      <c r="E19" s="32" t="s">
        <v>61</v>
      </c>
    </row>
    <row r="20" spans="1:16" ht="140.25" x14ac:dyDescent="0.2">
      <c r="A20" t="s">
        <v>67</v>
      </c>
      <c r="E20" s="30" t="s">
        <v>488</v>
      </c>
    </row>
    <row r="21" spans="1:16" x14ac:dyDescent="0.2">
      <c r="A21" s="19" t="s">
        <v>59</v>
      </c>
      <c r="B21" s="24" t="s">
        <v>32</v>
      </c>
      <c r="C21" s="24" t="s">
        <v>489</v>
      </c>
      <c r="D21" s="19" t="s">
        <v>61</v>
      </c>
      <c r="E21" s="25" t="s">
        <v>490</v>
      </c>
      <c r="F21" s="26" t="s">
        <v>104</v>
      </c>
      <c r="G21" s="27">
        <v>1</v>
      </c>
      <c r="H21" s="28">
        <v>0</v>
      </c>
      <c r="I21" s="28">
        <f>ROUND(ROUND(H21,2)*ROUND(G21,3),2)</f>
        <v>0</v>
      </c>
      <c r="O21">
        <f>(I21*21)/100</f>
        <v>0</v>
      </c>
      <c r="P21" t="s">
        <v>33</v>
      </c>
    </row>
    <row r="22" spans="1:16" x14ac:dyDescent="0.2">
      <c r="A22" s="29" t="s">
        <v>64</v>
      </c>
      <c r="E22" s="30" t="s">
        <v>61</v>
      </c>
    </row>
    <row r="23" spans="1:16" x14ac:dyDescent="0.2">
      <c r="A23" s="31" t="s">
        <v>65</v>
      </c>
      <c r="E23" s="32" t="s">
        <v>61</v>
      </c>
    </row>
    <row r="24" spans="1:16" ht="140.25" x14ac:dyDescent="0.2">
      <c r="A24" t="s">
        <v>67</v>
      </c>
      <c r="E24" s="30" t="s">
        <v>491</v>
      </c>
    </row>
    <row r="25" spans="1:16" x14ac:dyDescent="0.2">
      <c r="A25" s="19" t="s">
        <v>59</v>
      </c>
      <c r="B25" s="24" t="s">
        <v>43</v>
      </c>
      <c r="C25" s="24" t="s">
        <v>492</v>
      </c>
      <c r="D25" s="19" t="s">
        <v>61</v>
      </c>
      <c r="E25" s="25" t="s">
        <v>493</v>
      </c>
      <c r="F25" s="26" t="s">
        <v>104</v>
      </c>
      <c r="G25" s="27">
        <v>1</v>
      </c>
      <c r="H25" s="28">
        <v>0</v>
      </c>
      <c r="I25" s="28">
        <f>ROUND(ROUND(H25,2)*ROUND(G25,3),2)</f>
        <v>0</v>
      </c>
      <c r="O25">
        <f>(I25*21)/100</f>
        <v>0</v>
      </c>
      <c r="P25" t="s">
        <v>33</v>
      </c>
    </row>
    <row r="26" spans="1:16" x14ac:dyDescent="0.2">
      <c r="A26" s="29" t="s">
        <v>64</v>
      </c>
      <c r="E26" s="30" t="s">
        <v>61</v>
      </c>
    </row>
    <row r="27" spans="1:16" x14ac:dyDescent="0.2">
      <c r="A27" s="31" t="s">
        <v>65</v>
      </c>
      <c r="E27" s="32" t="s">
        <v>61</v>
      </c>
    </row>
    <row r="28" spans="1:16" ht="114.75" x14ac:dyDescent="0.2">
      <c r="A28" t="s">
        <v>67</v>
      </c>
      <c r="E28" s="30" t="s">
        <v>494</v>
      </c>
    </row>
    <row r="29" spans="1:16" x14ac:dyDescent="0.2">
      <c r="A29" s="19" t="s">
        <v>59</v>
      </c>
      <c r="B29" s="24" t="s">
        <v>45</v>
      </c>
      <c r="C29" s="24" t="s">
        <v>495</v>
      </c>
      <c r="D29" s="19" t="s">
        <v>61</v>
      </c>
      <c r="E29" s="25" t="s">
        <v>496</v>
      </c>
      <c r="F29" s="26" t="s">
        <v>104</v>
      </c>
      <c r="G29" s="27">
        <v>3</v>
      </c>
      <c r="H29" s="28">
        <v>0</v>
      </c>
      <c r="I29" s="28">
        <f>ROUND(ROUND(H29,2)*ROUND(G29,3),2)</f>
        <v>0</v>
      </c>
      <c r="O29">
        <f>(I29*21)/100</f>
        <v>0</v>
      </c>
      <c r="P29" t="s">
        <v>33</v>
      </c>
    </row>
    <row r="30" spans="1:16" x14ac:dyDescent="0.2">
      <c r="A30" s="29" t="s">
        <v>64</v>
      </c>
      <c r="E30" s="30" t="s">
        <v>61</v>
      </c>
    </row>
    <row r="31" spans="1:16" x14ac:dyDescent="0.2">
      <c r="A31" s="31" t="s">
        <v>65</v>
      </c>
      <c r="E31" s="32" t="s">
        <v>61</v>
      </c>
    </row>
    <row r="32" spans="1:16" ht="153" x14ac:dyDescent="0.2">
      <c r="A32" t="s">
        <v>67</v>
      </c>
      <c r="E32" s="30" t="s">
        <v>497</v>
      </c>
    </row>
    <row r="33" spans="1:16" x14ac:dyDescent="0.2">
      <c r="A33" s="19" t="s">
        <v>59</v>
      </c>
      <c r="B33" s="24" t="s">
        <v>47</v>
      </c>
      <c r="C33" s="24" t="s">
        <v>498</v>
      </c>
      <c r="D33" s="19" t="s">
        <v>61</v>
      </c>
      <c r="E33" s="25" t="s">
        <v>499</v>
      </c>
      <c r="F33" s="26" t="s">
        <v>104</v>
      </c>
      <c r="G33" s="27">
        <v>5</v>
      </c>
      <c r="H33" s="28">
        <v>0</v>
      </c>
      <c r="I33" s="28">
        <f>ROUND(ROUND(H33,2)*ROUND(G33,3),2)</f>
        <v>0</v>
      </c>
      <c r="O33">
        <f>(I33*21)/100</f>
        <v>0</v>
      </c>
      <c r="P33" t="s">
        <v>33</v>
      </c>
    </row>
    <row r="34" spans="1:16" x14ac:dyDescent="0.2">
      <c r="A34" s="29" t="s">
        <v>64</v>
      </c>
      <c r="E34" s="30" t="s">
        <v>61</v>
      </c>
    </row>
    <row r="35" spans="1:16" x14ac:dyDescent="0.2">
      <c r="A35" s="31" t="s">
        <v>65</v>
      </c>
      <c r="E35" s="32" t="s">
        <v>61</v>
      </c>
    </row>
    <row r="36" spans="1:16" ht="153" x14ac:dyDescent="0.2">
      <c r="A36" t="s">
        <v>67</v>
      </c>
      <c r="E36" s="30" t="s">
        <v>500</v>
      </c>
    </row>
    <row r="37" spans="1:16" x14ac:dyDescent="0.2">
      <c r="A37" s="19" t="s">
        <v>59</v>
      </c>
      <c r="B37" s="24" t="s">
        <v>86</v>
      </c>
      <c r="C37" s="24" t="s">
        <v>501</v>
      </c>
      <c r="D37" s="19" t="s">
        <v>61</v>
      </c>
      <c r="E37" s="25" t="s">
        <v>502</v>
      </c>
      <c r="F37" s="26" t="s">
        <v>104</v>
      </c>
      <c r="G37" s="27">
        <v>3</v>
      </c>
      <c r="H37" s="28">
        <v>0</v>
      </c>
      <c r="I37" s="28">
        <f>ROUND(ROUND(H37,2)*ROUND(G37,3),2)</f>
        <v>0</v>
      </c>
      <c r="O37">
        <f>(I37*21)/100</f>
        <v>0</v>
      </c>
      <c r="P37" t="s">
        <v>33</v>
      </c>
    </row>
    <row r="38" spans="1:16" x14ac:dyDescent="0.2">
      <c r="A38" s="29" t="s">
        <v>64</v>
      </c>
      <c r="E38" s="30" t="s">
        <v>61</v>
      </c>
    </row>
    <row r="39" spans="1:16" x14ac:dyDescent="0.2">
      <c r="A39" s="31" t="s">
        <v>65</v>
      </c>
      <c r="E39" s="32" t="s">
        <v>61</v>
      </c>
    </row>
    <row r="40" spans="1:16" x14ac:dyDescent="0.2">
      <c r="A40" t="s">
        <v>67</v>
      </c>
      <c r="E40" s="30" t="s">
        <v>503</v>
      </c>
    </row>
    <row r="41" spans="1:16" x14ac:dyDescent="0.2">
      <c r="A41" s="19" t="s">
        <v>59</v>
      </c>
      <c r="B41" s="24" t="s">
        <v>90</v>
      </c>
      <c r="C41" s="24" t="s">
        <v>504</v>
      </c>
      <c r="D41" s="19" t="s">
        <v>61</v>
      </c>
      <c r="E41" s="25" t="s">
        <v>505</v>
      </c>
      <c r="F41" s="26" t="s">
        <v>104</v>
      </c>
      <c r="G41" s="27">
        <v>1</v>
      </c>
      <c r="H41" s="28">
        <v>0</v>
      </c>
      <c r="I41" s="28">
        <f>ROUND(ROUND(H41,2)*ROUND(G41,3),2)</f>
        <v>0</v>
      </c>
      <c r="O41">
        <f>(I41*21)/100</f>
        <v>0</v>
      </c>
      <c r="P41" t="s">
        <v>33</v>
      </c>
    </row>
    <row r="42" spans="1:16" x14ac:dyDescent="0.2">
      <c r="A42" s="29" t="s">
        <v>64</v>
      </c>
      <c r="E42" s="30" t="s">
        <v>61</v>
      </c>
    </row>
    <row r="43" spans="1:16" x14ac:dyDescent="0.2">
      <c r="A43" s="31" t="s">
        <v>65</v>
      </c>
      <c r="E43" s="32" t="s">
        <v>61</v>
      </c>
    </row>
    <row r="44" spans="1:16" ht="165.75" x14ac:dyDescent="0.2">
      <c r="A44" t="s">
        <v>67</v>
      </c>
      <c r="E44" s="30" t="s">
        <v>506</v>
      </c>
    </row>
    <row r="45" spans="1:16" x14ac:dyDescent="0.2">
      <c r="A45" s="19" t="s">
        <v>59</v>
      </c>
      <c r="B45" s="24" t="s">
        <v>50</v>
      </c>
      <c r="C45" s="24" t="s">
        <v>507</v>
      </c>
      <c r="D45" s="19" t="s">
        <v>61</v>
      </c>
      <c r="E45" s="25" t="s">
        <v>508</v>
      </c>
      <c r="F45" s="26" t="s">
        <v>104</v>
      </c>
      <c r="G45" s="27">
        <v>1</v>
      </c>
      <c r="H45" s="28">
        <v>0</v>
      </c>
      <c r="I45" s="28">
        <f>ROUND(ROUND(H45,2)*ROUND(G45,3),2)</f>
        <v>0</v>
      </c>
      <c r="O45">
        <f>(I45*21)/100</f>
        <v>0</v>
      </c>
      <c r="P45" t="s">
        <v>33</v>
      </c>
    </row>
    <row r="46" spans="1:16" x14ac:dyDescent="0.2">
      <c r="A46" s="29" t="s">
        <v>64</v>
      </c>
      <c r="E46" s="30" t="s">
        <v>61</v>
      </c>
    </row>
    <row r="47" spans="1:16" x14ac:dyDescent="0.2">
      <c r="A47" s="31" t="s">
        <v>65</v>
      </c>
      <c r="E47" s="32" t="s">
        <v>61</v>
      </c>
    </row>
    <row r="48" spans="1:16" ht="89.25" x14ac:dyDescent="0.2">
      <c r="A48" t="s">
        <v>67</v>
      </c>
      <c r="E48" s="30" t="s">
        <v>509</v>
      </c>
    </row>
    <row r="49" spans="1:16" x14ac:dyDescent="0.2">
      <c r="A49" s="19" t="s">
        <v>59</v>
      </c>
      <c r="B49" s="24" t="s">
        <v>52</v>
      </c>
      <c r="C49" s="24" t="s">
        <v>510</v>
      </c>
      <c r="D49" s="19" t="s">
        <v>61</v>
      </c>
      <c r="E49" s="25" t="s">
        <v>511</v>
      </c>
      <c r="F49" s="26" t="s">
        <v>104</v>
      </c>
      <c r="G49" s="27">
        <v>1</v>
      </c>
      <c r="H49" s="28">
        <v>0</v>
      </c>
      <c r="I49" s="28">
        <f>ROUND(ROUND(H49,2)*ROUND(G49,3),2)</f>
        <v>0</v>
      </c>
      <c r="O49">
        <f>(I49*21)/100</f>
        <v>0</v>
      </c>
      <c r="P49" t="s">
        <v>33</v>
      </c>
    </row>
    <row r="50" spans="1:16" x14ac:dyDescent="0.2">
      <c r="A50" s="29" t="s">
        <v>64</v>
      </c>
      <c r="E50" s="30" t="s">
        <v>61</v>
      </c>
    </row>
    <row r="51" spans="1:16" x14ac:dyDescent="0.2">
      <c r="A51" s="31" t="s">
        <v>65</v>
      </c>
      <c r="E51" s="32" t="s">
        <v>61</v>
      </c>
    </row>
    <row r="52" spans="1:16" ht="140.25" x14ac:dyDescent="0.2">
      <c r="A52" t="s">
        <v>67</v>
      </c>
      <c r="E52" s="30" t="s">
        <v>512</v>
      </c>
    </row>
    <row r="53" spans="1:16" x14ac:dyDescent="0.2">
      <c r="A53" s="19" t="s">
        <v>59</v>
      </c>
      <c r="B53" s="24" t="s">
        <v>101</v>
      </c>
      <c r="C53" s="24" t="s">
        <v>513</v>
      </c>
      <c r="D53" s="19" t="s">
        <v>61</v>
      </c>
      <c r="E53" s="25" t="s">
        <v>514</v>
      </c>
      <c r="F53" s="26" t="s">
        <v>482</v>
      </c>
      <c r="G53" s="27">
        <v>4</v>
      </c>
      <c r="H53" s="28">
        <v>0</v>
      </c>
      <c r="I53" s="28">
        <f>ROUND(ROUND(H53,2)*ROUND(G53,3),2)</f>
        <v>0</v>
      </c>
      <c r="O53">
        <f>(I53*21)/100</f>
        <v>0</v>
      </c>
      <c r="P53" t="s">
        <v>33</v>
      </c>
    </row>
    <row r="54" spans="1:16" x14ac:dyDescent="0.2">
      <c r="A54" s="29" t="s">
        <v>64</v>
      </c>
      <c r="E54" s="30" t="s">
        <v>61</v>
      </c>
    </row>
    <row r="55" spans="1:16" x14ac:dyDescent="0.2">
      <c r="A55" s="31" t="s">
        <v>65</v>
      </c>
      <c r="E55" s="32" t="s">
        <v>61</v>
      </c>
    </row>
    <row r="56" spans="1:16" ht="114.75" x14ac:dyDescent="0.2">
      <c r="A56" t="s">
        <v>67</v>
      </c>
      <c r="E56" s="30" t="s">
        <v>515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8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0+O11+O16+O29+O34+O39+O56+O69+O74+O79+O96+O101+O122+O151+O156+O185+O242</f>
        <v>0</v>
      </c>
      <c r="P2" t="s">
        <v>32</v>
      </c>
    </row>
    <row r="3" spans="1:18" ht="15" customHeight="1" x14ac:dyDescent="0.25">
      <c r="A3" t="s">
        <v>12</v>
      </c>
      <c r="B3" s="10" t="s">
        <v>14</v>
      </c>
      <c r="C3" s="40" t="s">
        <v>15</v>
      </c>
      <c r="D3" s="36"/>
      <c r="E3" s="11" t="s">
        <v>16</v>
      </c>
      <c r="F3" s="1"/>
      <c r="G3" s="8"/>
      <c r="H3" s="7" t="s">
        <v>523</v>
      </c>
      <c r="I3" s="35">
        <f>0+I11+I16+I29+I34+I39+I56+I69+I74+I79+I96+I101+I122+I151+I156+I185+I242</f>
        <v>0</v>
      </c>
      <c r="O3" t="s">
        <v>29</v>
      </c>
      <c r="P3" t="s">
        <v>33</v>
      </c>
    </row>
    <row r="4" spans="1:18" ht="15" customHeight="1" x14ac:dyDescent="0.25">
      <c r="A4" t="s">
        <v>17</v>
      </c>
      <c r="B4" s="10" t="s">
        <v>18</v>
      </c>
      <c r="C4" s="40" t="s">
        <v>19</v>
      </c>
      <c r="D4" s="36"/>
      <c r="E4" s="11" t="s">
        <v>20</v>
      </c>
      <c r="F4" s="1"/>
      <c r="G4" s="1"/>
      <c r="H4" s="9"/>
      <c r="I4" s="9"/>
      <c r="O4" t="s">
        <v>30</v>
      </c>
      <c r="P4" t="s">
        <v>33</v>
      </c>
    </row>
    <row r="5" spans="1:18" ht="12.75" customHeight="1" x14ac:dyDescent="0.25">
      <c r="A5" t="s">
        <v>21</v>
      </c>
      <c r="B5" s="10" t="s">
        <v>18</v>
      </c>
      <c r="C5" s="40" t="s">
        <v>519</v>
      </c>
      <c r="D5" s="36"/>
      <c r="E5" s="11" t="s">
        <v>520</v>
      </c>
      <c r="F5" s="1"/>
      <c r="G5" s="1"/>
      <c r="H5" s="1"/>
      <c r="I5" s="1"/>
      <c r="O5" t="s">
        <v>31</v>
      </c>
      <c r="P5" t="s">
        <v>33</v>
      </c>
    </row>
    <row r="6" spans="1:18" ht="12.75" customHeight="1" x14ac:dyDescent="0.25">
      <c r="A6" t="s">
        <v>24</v>
      </c>
      <c r="B6" s="10" t="s">
        <v>18</v>
      </c>
      <c r="C6" s="40" t="s">
        <v>521</v>
      </c>
      <c r="D6" s="36"/>
      <c r="E6" s="11" t="s">
        <v>522</v>
      </c>
      <c r="F6" s="1"/>
      <c r="G6" s="1"/>
      <c r="H6" s="1"/>
      <c r="I6" s="1"/>
    </row>
    <row r="7" spans="1:18" ht="12.75" customHeight="1" x14ac:dyDescent="0.25">
      <c r="A7" t="s">
        <v>27</v>
      </c>
      <c r="B7" s="13" t="s">
        <v>28</v>
      </c>
      <c r="C7" s="41" t="s">
        <v>523</v>
      </c>
      <c r="D7" s="42"/>
      <c r="E7" s="14" t="s">
        <v>524</v>
      </c>
      <c r="F7" s="5"/>
      <c r="G7" s="5"/>
      <c r="H7" s="5"/>
      <c r="I7" s="5"/>
    </row>
    <row r="8" spans="1:18" ht="12.75" customHeight="1" x14ac:dyDescent="0.2">
      <c r="A8" s="39" t="s">
        <v>36</v>
      </c>
      <c r="B8" s="39" t="s">
        <v>38</v>
      </c>
      <c r="C8" s="39" t="s">
        <v>40</v>
      </c>
      <c r="D8" s="39" t="s">
        <v>41</v>
      </c>
      <c r="E8" s="39" t="s">
        <v>42</v>
      </c>
      <c r="F8" s="39" t="s">
        <v>44</v>
      </c>
      <c r="G8" s="39" t="s">
        <v>46</v>
      </c>
      <c r="H8" s="39" t="s">
        <v>48</v>
      </c>
      <c r="I8" s="39"/>
    </row>
    <row r="9" spans="1:18" ht="12.75" customHeight="1" x14ac:dyDescent="0.2">
      <c r="A9" s="39"/>
      <c r="B9" s="39"/>
      <c r="C9" s="39"/>
      <c r="D9" s="39"/>
      <c r="E9" s="39"/>
      <c r="F9" s="39"/>
      <c r="G9" s="39"/>
      <c r="H9" s="12" t="s">
        <v>49</v>
      </c>
      <c r="I9" s="12" t="s">
        <v>51</v>
      </c>
    </row>
    <row r="10" spans="1:18" ht="12.75" customHeight="1" x14ac:dyDescent="0.2">
      <c r="A10" s="12" t="s">
        <v>37</v>
      </c>
      <c r="B10" s="12" t="s">
        <v>39</v>
      </c>
      <c r="C10" s="12" t="s">
        <v>33</v>
      </c>
      <c r="D10" s="12" t="s">
        <v>32</v>
      </c>
      <c r="E10" s="12" t="s">
        <v>43</v>
      </c>
      <c r="F10" s="12" t="s">
        <v>45</v>
      </c>
      <c r="G10" s="12" t="s">
        <v>47</v>
      </c>
      <c r="H10" s="12" t="s">
        <v>50</v>
      </c>
      <c r="I10" s="12" t="s">
        <v>52</v>
      </c>
    </row>
    <row r="11" spans="1:18" ht="12.75" customHeight="1" x14ac:dyDescent="0.2">
      <c r="A11" s="20" t="s">
        <v>56</v>
      </c>
      <c r="B11" s="20"/>
      <c r="C11" s="21" t="s">
        <v>528</v>
      </c>
      <c r="D11" s="20"/>
      <c r="E11" s="22" t="s">
        <v>529</v>
      </c>
      <c r="F11" s="20"/>
      <c r="G11" s="20"/>
      <c r="H11" s="20"/>
      <c r="I11" s="23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9" t="s">
        <v>59</v>
      </c>
      <c r="B12" s="24" t="s">
        <v>39</v>
      </c>
      <c r="C12" s="24" t="s">
        <v>530</v>
      </c>
      <c r="D12" s="19" t="s">
        <v>61</v>
      </c>
      <c r="E12" s="25" t="s">
        <v>531</v>
      </c>
      <c r="F12" s="26" t="s">
        <v>77</v>
      </c>
      <c r="G12" s="27">
        <v>4</v>
      </c>
      <c r="H12" s="28">
        <v>0</v>
      </c>
      <c r="I12" s="28">
        <f>ROUND(ROUND(H12,2)*ROUND(G12,3),2)</f>
        <v>0</v>
      </c>
      <c r="O12">
        <f>(I12*21)/100</f>
        <v>0</v>
      </c>
      <c r="P12" t="s">
        <v>33</v>
      </c>
    </row>
    <row r="13" spans="1:18" x14ac:dyDescent="0.2">
      <c r="A13" s="29" t="s">
        <v>64</v>
      </c>
      <c r="E13" s="30" t="s">
        <v>61</v>
      </c>
    </row>
    <row r="14" spans="1:18" x14ac:dyDescent="0.2">
      <c r="A14" s="31" t="s">
        <v>65</v>
      </c>
      <c r="E14" s="32" t="s">
        <v>532</v>
      </c>
    </row>
    <row r="15" spans="1:18" ht="229.5" x14ac:dyDescent="0.2">
      <c r="A15" t="s">
        <v>67</v>
      </c>
      <c r="E15" s="30" t="s">
        <v>533</v>
      </c>
    </row>
    <row r="16" spans="1:18" ht="12.75" customHeight="1" x14ac:dyDescent="0.2">
      <c r="A16" s="5" t="s">
        <v>56</v>
      </c>
      <c r="B16" s="5"/>
      <c r="C16" s="33" t="s">
        <v>114</v>
      </c>
      <c r="D16" s="5"/>
      <c r="E16" s="22" t="s">
        <v>534</v>
      </c>
      <c r="F16" s="5"/>
      <c r="G16" s="5"/>
      <c r="H16" s="5"/>
      <c r="I16" s="34">
        <f>0+Q16</f>
        <v>0</v>
      </c>
      <c r="O16">
        <f>0+R16</f>
        <v>0</v>
      </c>
      <c r="Q16">
        <f>0+I17+I21+I25</f>
        <v>0</v>
      </c>
      <c r="R16">
        <f>0+O17+O21+O25</f>
        <v>0</v>
      </c>
    </row>
    <row r="17" spans="1:18" ht="38.25" x14ac:dyDescent="0.2">
      <c r="A17" s="19" t="s">
        <v>59</v>
      </c>
      <c r="B17" s="24" t="s">
        <v>33</v>
      </c>
      <c r="C17" s="24" t="s">
        <v>535</v>
      </c>
      <c r="D17" s="19" t="s">
        <v>61</v>
      </c>
      <c r="E17" s="25" t="s">
        <v>536</v>
      </c>
      <c r="F17" s="26" t="s">
        <v>412</v>
      </c>
      <c r="G17" s="27">
        <v>6.5</v>
      </c>
      <c r="H17" s="28">
        <v>0</v>
      </c>
      <c r="I17" s="28">
        <f>ROUND(ROUND(H17,2)*ROUND(G17,3),2)</f>
        <v>0</v>
      </c>
      <c r="O17">
        <f>(I17*21)/100</f>
        <v>0</v>
      </c>
      <c r="P17" t="s">
        <v>33</v>
      </c>
    </row>
    <row r="18" spans="1:18" x14ac:dyDescent="0.2">
      <c r="A18" s="29" t="s">
        <v>64</v>
      </c>
      <c r="E18" s="30" t="s">
        <v>61</v>
      </c>
    </row>
    <row r="19" spans="1:18" x14ac:dyDescent="0.2">
      <c r="A19" s="31" t="s">
        <v>65</v>
      </c>
      <c r="E19" s="32" t="s">
        <v>532</v>
      </c>
    </row>
    <row r="20" spans="1:18" ht="89.25" x14ac:dyDescent="0.2">
      <c r="A20" t="s">
        <v>67</v>
      </c>
      <c r="E20" s="30" t="s">
        <v>537</v>
      </c>
    </row>
    <row r="21" spans="1:18" ht="38.25" x14ac:dyDescent="0.2">
      <c r="A21" s="19" t="s">
        <v>59</v>
      </c>
      <c r="B21" s="24" t="s">
        <v>32</v>
      </c>
      <c r="C21" s="24" t="s">
        <v>419</v>
      </c>
      <c r="D21" s="19" t="s">
        <v>61</v>
      </c>
      <c r="E21" s="25" t="s">
        <v>538</v>
      </c>
      <c r="F21" s="26" t="s">
        <v>412</v>
      </c>
      <c r="G21" s="27">
        <v>0.1</v>
      </c>
      <c r="H21" s="28">
        <v>0</v>
      </c>
      <c r="I21" s="28">
        <f>ROUND(ROUND(H21,2)*ROUND(G21,3),2)</f>
        <v>0</v>
      </c>
      <c r="O21">
        <f>(I21*21)/100</f>
        <v>0</v>
      </c>
      <c r="P21" t="s">
        <v>33</v>
      </c>
    </row>
    <row r="22" spans="1:18" x14ac:dyDescent="0.2">
      <c r="A22" s="29" t="s">
        <v>64</v>
      </c>
      <c r="E22" s="30" t="s">
        <v>61</v>
      </c>
    </row>
    <row r="23" spans="1:18" x14ac:dyDescent="0.2">
      <c r="A23" s="31" t="s">
        <v>65</v>
      </c>
      <c r="E23" s="32" t="s">
        <v>532</v>
      </c>
    </row>
    <row r="24" spans="1:18" ht="89.25" x14ac:dyDescent="0.2">
      <c r="A24" t="s">
        <v>67</v>
      </c>
      <c r="E24" s="30" t="s">
        <v>537</v>
      </c>
    </row>
    <row r="25" spans="1:18" ht="25.5" x14ac:dyDescent="0.2">
      <c r="A25" s="19" t="s">
        <v>59</v>
      </c>
      <c r="B25" s="24" t="s">
        <v>43</v>
      </c>
      <c r="C25" s="24" t="s">
        <v>422</v>
      </c>
      <c r="D25" s="19" t="s">
        <v>61</v>
      </c>
      <c r="E25" s="25" t="s">
        <v>539</v>
      </c>
      <c r="F25" s="26" t="s">
        <v>412</v>
      </c>
      <c r="G25" s="27">
        <v>0.1</v>
      </c>
      <c r="H25" s="28">
        <v>0</v>
      </c>
      <c r="I25" s="28">
        <f>ROUND(ROUND(H25,2)*ROUND(G25,3),2)</f>
        <v>0</v>
      </c>
      <c r="O25">
        <f>(I25*21)/100</f>
        <v>0</v>
      </c>
      <c r="P25" t="s">
        <v>33</v>
      </c>
    </row>
    <row r="26" spans="1:18" x14ac:dyDescent="0.2">
      <c r="A26" s="29" t="s">
        <v>64</v>
      </c>
      <c r="E26" s="30" t="s">
        <v>61</v>
      </c>
    </row>
    <row r="27" spans="1:18" x14ac:dyDescent="0.2">
      <c r="A27" s="31" t="s">
        <v>65</v>
      </c>
      <c r="E27" s="32" t="s">
        <v>532</v>
      </c>
    </row>
    <row r="28" spans="1:18" ht="89.25" x14ac:dyDescent="0.2">
      <c r="A28" t="s">
        <v>67</v>
      </c>
      <c r="E28" s="30" t="s">
        <v>537</v>
      </c>
    </row>
    <row r="29" spans="1:18" ht="12.75" customHeight="1" x14ac:dyDescent="0.2">
      <c r="A29" s="5" t="s">
        <v>56</v>
      </c>
      <c r="B29" s="5"/>
      <c r="C29" s="33" t="s">
        <v>540</v>
      </c>
      <c r="D29" s="5"/>
      <c r="E29" s="22" t="s">
        <v>541</v>
      </c>
      <c r="F29" s="5"/>
      <c r="G29" s="5"/>
      <c r="H29" s="5"/>
      <c r="I29" s="34">
        <f>0+Q29</f>
        <v>0</v>
      </c>
      <c r="O29">
        <f>0+R29</f>
        <v>0</v>
      </c>
      <c r="Q29">
        <f>0+I30</f>
        <v>0</v>
      </c>
      <c r="R29">
        <f>0+O30</f>
        <v>0</v>
      </c>
    </row>
    <row r="30" spans="1:18" x14ac:dyDescent="0.2">
      <c r="A30" s="19" t="s">
        <v>59</v>
      </c>
      <c r="B30" s="24" t="s">
        <v>45</v>
      </c>
      <c r="C30" s="24" t="s">
        <v>542</v>
      </c>
      <c r="D30" s="19" t="s">
        <v>61</v>
      </c>
      <c r="E30" s="25" t="s">
        <v>543</v>
      </c>
      <c r="F30" s="26" t="s">
        <v>73</v>
      </c>
      <c r="G30" s="27">
        <v>5</v>
      </c>
      <c r="H30" s="28">
        <v>0</v>
      </c>
      <c r="I30" s="28">
        <f>ROUND(ROUND(H30,2)*ROUND(G30,3),2)</f>
        <v>0</v>
      </c>
      <c r="O30">
        <f>(I30*21)/100</f>
        <v>0</v>
      </c>
      <c r="P30" t="s">
        <v>33</v>
      </c>
    </row>
    <row r="31" spans="1:18" x14ac:dyDescent="0.2">
      <c r="A31" s="29" t="s">
        <v>64</v>
      </c>
      <c r="E31" s="30" t="s">
        <v>61</v>
      </c>
    </row>
    <row r="32" spans="1:18" x14ac:dyDescent="0.2">
      <c r="A32" s="31" t="s">
        <v>65</v>
      </c>
      <c r="E32" s="32" t="s">
        <v>532</v>
      </c>
    </row>
    <row r="33" spans="1:18" x14ac:dyDescent="0.2">
      <c r="A33" t="s">
        <v>67</v>
      </c>
      <c r="E33" s="30" t="s">
        <v>544</v>
      </c>
    </row>
    <row r="34" spans="1:18" ht="12.75" customHeight="1" x14ac:dyDescent="0.2">
      <c r="A34" s="5" t="s">
        <v>56</v>
      </c>
      <c r="B34" s="5"/>
      <c r="C34" s="33" t="s">
        <v>145</v>
      </c>
      <c r="D34" s="5"/>
      <c r="E34" s="22" t="s">
        <v>545</v>
      </c>
      <c r="F34" s="5"/>
      <c r="G34" s="5"/>
      <c r="H34" s="5"/>
      <c r="I34" s="34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19" t="s">
        <v>59</v>
      </c>
      <c r="B35" s="24" t="s">
        <v>47</v>
      </c>
      <c r="C35" s="24" t="s">
        <v>546</v>
      </c>
      <c r="D35" s="19" t="s">
        <v>61</v>
      </c>
      <c r="E35" s="25" t="s">
        <v>547</v>
      </c>
      <c r="F35" s="26" t="s">
        <v>548</v>
      </c>
      <c r="G35" s="27">
        <v>1</v>
      </c>
      <c r="H35" s="28">
        <v>0</v>
      </c>
      <c r="I35" s="28">
        <f>ROUND(ROUND(H35,2)*ROUND(G35,3),2)</f>
        <v>0</v>
      </c>
      <c r="O35">
        <f>(I35*21)/100</f>
        <v>0</v>
      </c>
      <c r="P35" t="s">
        <v>33</v>
      </c>
    </row>
    <row r="36" spans="1:18" x14ac:dyDescent="0.2">
      <c r="A36" s="29" t="s">
        <v>64</v>
      </c>
      <c r="E36" s="30" t="s">
        <v>61</v>
      </c>
    </row>
    <row r="37" spans="1:18" x14ac:dyDescent="0.2">
      <c r="A37" s="31" t="s">
        <v>65</v>
      </c>
      <c r="E37" s="32" t="s">
        <v>532</v>
      </c>
    </row>
    <row r="38" spans="1:18" ht="25.5" x14ac:dyDescent="0.2">
      <c r="A38" t="s">
        <v>67</v>
      </c>
      <c r="E38" s="30" t="s">
        <v>549</v>
      </c>
    </row>
    <row r="39" spans="1:18" ht="12.75" customHeight="1" x14ac:dyDescent="0.2">
      <c r="A39" s="5" t="s">
        <v>56</v>
      </c>
      <c r="B39" s="5"/>
      <c r="C39" s="33" t="s">
        <v>550</v>
      </c>
      <c r="D39" s="5"/>
      <c r="E39" s="22" t="s">
        <v>551</v>
      </c>
      <c r="F39" s="5"/>
      <c r="G39" s="5"/>
      <c r="H39" s="5"/>
      <c r="I39" s="34">
        <f>0+Q39</f>
        <v>0</v>
      </c>
      <c r="O39">
        <f>0+R39</f>
        <v>0</v>
      </c>
      <c r="Q39">
        <f>0+I40+I44+I48+I52</f>
        <v>0</v>
      </c>
      <c r="R39">
        <f>0+O40+O44+O48+O52</f>
        <v>0</v>
      </c>
    </row>
    <row r="40" spans="1:18" x14ac:dyDescent="0.2">
      <c r="A40" s="19" t="s">
        <v>59</v>
      </c>
      <c r="B40" s="24" t="s">
        <v>86</v>
      </c>
      <c r="C40" s="24" t="s">
        <v>552</v>
      </c>
      <c r="D40" s="19" t="s">
        <v>61</v>
      </c>
      <c r="E40" s="25" t="s">
        <v>553</v>
      </c>
      <c r="F40" s="26" t="s">
        <v>77</v>
      </c>
      <c r="G40" s="27">
        <v>0.1</v>
      </c>
      <c r="H40" s="28">
        <v>0</v>
      </c>
      <c r="I40" s="28">
        <f>ROUND(ROUND(H40,2)*ROUND(G40,3),2)</f>
        <v>0</v>
      </c>
      <c r="O40">
        <f>(I40*21)/100</f>
        <v>0</v>
      </c>
      <c r="P40" t="s">
        <v>33</v>
      </c>
    </row>
    <row r="41" spans="1:18" x14ac:dyDescent="0.2">
      <c r="A41" s="29" t="s">
        <v>64</v>
      </c>
      <c r="E41" s="30" t="s">
        <v>61</v>
      </c>
    </row>
    <row r="42" spans="1:18" x14ac:dyDescent="0.2">
      <c r="A42" s="31" t="s">
        <v>65</v>
      </c>
      <c r="E42" s="32" t="s">
        <v>532</v>
      </c>
    </row>
    <row r="43" spans="1:18" ht="165.75" x14ac:dyDescent="0.2">
      <c r="A43" t="s">
        <v>67</v>
      </c>
      <c r="E43" s="30" t="s">
        <v>554</v>
      </c>
    </row>
    <row r="44" spans="1:18" x14ac:dyDescent="0.2">
      <c r="A44" s="19" t="s">
        <v>59</v>
      </c>
      <c r="B44" s="24" t="s">
        <v>90</v>
      </c>
      <c r="C44" s="24" t="s">
        <v>555</v>
      </c>
      <c r="D44" s="19" t="s">
        <v>61</v>
      </c>
      <c r="E44" s="25" t="s">
        <v>556</v>
      </c>
      <c r="F44" s="26" t="s">
        <v>77</v>
      </c>
      <c r="G44" s="27">
        <v>4</v>
      </c>
      <c r="H44" s="28">
        <v>0</v>
      </c>
      <c r="I44" s="28">
        <f>ROUND(ROUND(H44,2)*ROUND(G44,3),2)</f>
        <v>0</v>
      </c>
      <c r="O44">
        <f>(I44*21)/100</f>
        <v>0</v>
      </c>
      <c r="P44" t="s">
        <v>33</v>
      </c>
    </row>
    <row r="45" spans="1:18" x14ac:dyDescent="0.2">
      <c r="A45" s="29" t="s">
        <v>64</v>
      </c>
      <c r="E45" s="30" t="s">
        <v>61</v>
      </c>
    </row>
    <row r="46" spans="1:18" x14ac:dyDescent="0.2">
      <c r="A46" s="31" t="s">
        <v>65</v>
      </c>
      <c r="E46" s="32" t="s">
        <v>532</v>
      </c>
    </row>
    <row r="47" spans="1:18" ht="280.5" x14ac:dyDescent="0.2">
      <c r="A47" t="s">
        <v>67</v>
      </c>
      <c r="E47" s="30" t="s">
        <v>557</v>
      </c>
    </row>
    <row r="48" spans="1:18" ht="25.5" x14ac:dyDescent="0.2">
      <c r="A48" s="19" t="s">
        <v>59</v>
      </c>
      <c r="B48" s="24" t="s">
        <v>50</v>
      </c>
      <c r="C48" s="24" t="s">
        <v>558</v>
      </c>
      <c r="D48" s="19" t="s">
        <v>61</v>
      </c>
      <c r="E48" s="25" t="s">
        <v>559</v>
      </c>
      <c r="F48" s="26" t="s">
        <v>412</v>
      </c>
      <c r="G48" s="27">
        <v>0.4</v>
      </c>
      <c r="H48" s="28">
        <v>0</v>
      </c>
      <c r="I48" s="28">
        <f>ROUND(ROUND(H48,2)*ROUND(G48,3),2)</f>
        <v>0</v>
      </c>
      <c r="O48">
        <f>(I48*21)/100</f>
        <v>0</v>
      </c>
      <c r="P48" t="s">
        <v>33</v>
      </c>
    </row>
    <row r="49" spans="1:18" x14ac:dyDescent="0.2">
      <c r="A49" s="29" t="s">
        <v>64</v>
      </c>
      <c r="E49" s="30" t="s">
        <v>61</v>
      </c>
    </row>
    <row r="50" spans="1:18" x14ac:dyDescent="0.2">
      <c r="A50" s="31" t="s">
        <v>65</v>
      </c>
      <c r="E50" s="32" t="s">
        <v>532</v>
      </c>
    </row>
    <row r="51" spans="1:18" ht="25.5" x14ac:dyDescent="0.2">
      <c r="A51" t="s">
        <v>67</v>
      </c>
      <c r="E51" s="30" t="s">
        <v>560</v>
      </c>
    </row>
    <row r="52" spans="1:18" x14ac:dyDescent="0.2">
      <c r="A52" s="19" t="s">
        <v>59</v>
      </c>
      <c r="B52" s="24" t="s">
        <v>52</v>
      </c>
      <c r="C52" s="24" t="s">
        <v>561</v>
      </c>
      <c r="D52" s="19" t="s">
        <v>61</v>
      </c>
      <c r="E52" s="25" t="s">
        <v>562</v>
      </c>
      <c r="F52" s="26" t="s">
        <v>563</v>
      </c>
      <c r="G52" s="27">
        <v>1000</v>
      </c>
      <c r="H52" s="28">
        <v>0</v>
      </c>
      <c r="I52" s="28">
        <f>ROUND(ROUND(H52,2)*ROUND(G52,3),2)</f>
        <v>0</v>
      </c>
      <c r="O52">
        <f>(I52*21)/100</f>
        <v>0</v>
      </c>
      <c r="P52" t="s">
        <v>33</v>
      </c>
    </row>
    <row r="53" spans="1:18" x14ac:dyDescent="0.2">
      <c r="A53" s="29" t="s">
        <v>64</v>
      </c>
      <c r="E53" s="30" t="s">
        <v>61</v>
      </c>
    </row>
    <row r="54" spans="1:18" x14ac:dyDescent="0.2">
      <c r="A54" s="31" t="s">
        <v>65</v>
      </c>
      <c r="E54" s="32" t="s">
        <v>532</v>
      </c>
    </row>
    <row r="55" spans="1:18" ht="216.75" x14ac:dyDescent="0.2">
      <c r="A55" t="s">
        <v>67</v>
      </c>
      <c r="E55" s="30" t="s">
        <v>564</v>
      </c>
    </row>
    <row r="56" spans="1:18" ht="12.75" customHeight="1" x14ac:dyDescent="0.2">
      <c r="A56" s="5" t="s">
        <v>56</v>
      </c>
      <c r="B56" s="5"/>
      <c r="C56" s="33" t="s">
        <v>178</v>
      </c>
      <c r="D56" s="5"/>
      <c r="E56" s="22" t="s">
        <v>565</v>
      </c>
      <c r="F56" s="5"/>
      <c r="G56" s="5"/>
      <c r="H56" s="5"/>
      <c r="I56" s="34">
        <f>0+Q56</f>
        <v>0</v>
      </c>
      <c r="O56">
        <f>0+R56</f>
        <v>0</v>
      </c>
      <c r="Q56">
        <f>0+I57+I61+I65</f>
        <v>0</v>
      </c>
      <c r="R56">
        <f>0+O57+O61+O65</f>
        <v>0</v>
      </c>
    </row>
    <row r="57" spans="1:18" x14ac:dyDescent="0.2">
      <c r="A57" s="19" t="s">
        <v>59</v>
      </c>
      <c r="B57" s="24" t="s">
        <v>101</v>
      </c>
      <c r="C57" s="24" t="s">
        <v>566</v>
      </c>
      <c r="D57" s="19" t="s">
        <v>61</v>
      </c>
      <c r="E57" s="25" t="s">
        <v>567</v>
      </c>
      <c r="F57" s="26" t="s">
        <v>568</v>
      </c>
      <c r="G57" s="27">
        <v>1</v>
      </c>
      <c r="H57" s="28">
        <v>0</v>
      </c>
      <c r="I57" s="28">
        <f>ROUND(ROUND(H57,2)*ROUND(G57,3),2)</f>
        <v>0</v>
      </c>
      <c r="O57">
        <f>(I57*21)/100</f>
        <v>0</v>
      </c>
      <c r="P57" t="s">
        <v>33</v>
      </c>
    </row>
    <row r="58" spans="1:18" x14ac:dyDescent="0.2">
      <c r="A58" s="29" t="s">
        <v>64</v>
      </c>
      <c r="E58" s="30" t="s">
        <v>61</v>
      </c>
    </row>
    <row r="59" spans="1:18" x14ac:dyDescent="0.2">
      <c r="A59" s="31" t="s">
        <v>65</v>
      </c>
      <c r="E59" s="32" t="s">
        <v>532</v>
      </c>
    </row>
    <row r="60" spans="1:18" x14ac:dyDescent="0.2">
      <c r="A60" t="s">
        <v>67</v>
      </c>
      <c r="E60" s="30" t="s">
        <v>569</v>
      </c>
    </row>
    <row r="61" spans="1:18" ht="25.5" x14ac:dyDescent="0.2">
      <c r="A61" s="19" t="s">
        <v>59</v>
      </c>
      <c r="B61" s="24" t="s">
        <v>106</v>
      </c>
      <c r="C61" s="24" t="s">
        <v>570</v>
      </c>
      <c r="D61" s="19" t="s">
        <v>61</v>
      </c>
      <c r="E61" s="25" t="s">
        <v>571</v>
      </c>
      <c r="F61" s="26" t="s">
        <v>548</v>
      </c>
      <c r="G61" s="27">
        <v>1</v>
      </c>
      <c r="H61" s="28">
        <v>0</v>
      </c>
      <c r="I61" s="28">
        <f>ROUND(ROUND(H61,2)*ROUND(G61,3),2)</f>
        <v>0</v>
      </c>
      <c r="O61">
        <f>(I61*21)/100</f>
        <v>0</v>
      </c>
      <c r="P61" t="s">
        <v>33</v>
      </c>
    </row>
    <row r="62" spans="1:18" x14ac:dyDescent="0.2">
      <c r="A62" s="29" t="s">
        <v>64</v>
      </c>
      <c r="E62" s="30" t="s">
        <v>61</v>
      </c>
    </row>
    <row r="63" spans="1:18" x14ac:dyDescent="0.2">
      <c r="A63" s="31" t="s">
        <v>65</v>
      </c>
      <c r="E63" s="32" t="s">
        <v>532</v>
      </c>
    </row>
    <row r="64" spans="1:18" ht="114.75" x14ac:dyDescent="0.2">
      <c r="A64" t="s">
        <v>67</v>
      </c>
      <c r="E64" s="30" t="s">
        <v>572</v>
      </c>
    </row>
    <row r="65" spans="1:18" x14ac:dyDescent="0.2">
      <c r="A65" s="19" t="s">
        <v>59</v>
      </c>
      <c r="B65" s="24" t="s">
        <v>110</v>
      </c>
      <c r="C65" s="24" t="s">
        <v>573</v>
      </c>
      <c r="D65" s="19" t="s">
        <v>61</v>
      </c>
      <c r="E65" s="25" t="s">
        <v>574</v>
      </c>
      <c r="F65" s="26" t="s">
        <v>548</v>
      </c>
      <c r="G65" s="27">
        <v>1</v>
      </c>
      <c r="H65" s="28">
        <v>0</v>
      </c>
      <c r="I65" s="28">
        <f>ROUND(ROUND(H65,2)*ROUND(G65,3),2)</f>
        <v>0</v>
      </c>
      <c r="O65">
        <f>(I65*21)/100</f>
        <v>0</v>
      </c>
      <c r="P65" t="s">
        <v>33</v>
      </c>
    </row>
    <row r="66" spans="1:18" x14ac:dyDescent="0.2">
      <c r="A66" s="29" t="s">
        <v>64</v>
      </c>
      <c r="E66" s="30" t="s">
        <v>61</v>
      </c>
    </row>
    <row r="67" spans="1:18" x14ac:dyDescent="0.2">
      <c r="A67" s="31" t="s">
        <v>65</v>
      </c>
      <c r="E67" s="32" t="s">
        <v>532</v>
      </c>
    </row>
    <row r="68" spans="1:18" x14ac:dyDescent="0.2">
      <c r="A68" t="s">
        <v>67</v>
      </c>
      <c r="E68" s="30" t="s">
        <v>569</v>
      </c>
    </row>
    <row r="69" spans="1:18" ht="12.75" customHeight="1" x14ac:dyDescent="0.2">
      <c r="A69" s="5" t="s">
        <v>56</v>
      </c>
      <c r="B69" s="5"/>
      <c r="C69" s="33" t="s">
        <v>241</v>
      </c>
      <c r="D69" s="5"/>
      <c r="E69" s="22" t="s">
        <v>575</v>
      </c>
      <c r="F69" s="5"/>
      <c r="G69" s="5"/>
      <c r="H69" s="5"/>
      <c r="I69" s="34">
        <f>0+Q69</f>
        <v>0</v>
      </c>
      <c r="O69">
        <f>0+R69</f>
        <v>0</v>
      </c>
      <c r="Q69">
        <f>0+I70</f>
        <v>0</v>
      </c>
      <c r="R69">
        <f>0+O70</f>
        <v>0</v>
      </c>
    </row>
    <row r="70" spans="1:18" x14ac:dyDescent="0.2">
      <c r="A70" s="19" t="s">
        <v>59</v>
      </c>
      <c r="B70" s="24" t="s">
        <v>114</v>
      </c>
      <c r="C70" s="24" t="s">
        <v>576</v>
      </c>
      <c r="D70" s="19" t="s">
        <v>61</v>
      </c>
      <c r="E70" s="25" t="s">
        <v>577</v>
      </c>
      <c r="F70" s="26" t="s">
        <v>77</v>
      </c>
      <c r="G70" s="27">
        <v>0.1</v>
      </c>
      <c r="H70" s="28">
        <v>0</v>
      </c>
      <c r="I70" s="28">
        <f>ROUND(ROUND(H70,2)*ROUND(G70,3),2)</f>
        <v>0</v>
      </c>
      <c r="O70">
        <f>(I70*21)/100</f>
        <v>0</v>
      </c>
      <c r="P70" t="s">
        <v>33</v>
      </c>
    </row>
    <row r="71" spans="1:18" x14ac:dyDescent="0.2">
      <c r="A71" s="29" t="s">
        <v>64</v>
      </c>
      <c r="E71" s="30" t="s">
        <v>61</v>
      </c>
    </row>
    <row r="72" spans="1:18" x14ac:dyDescent="0.2">
      <c r="A72" s="31" t="s">
        <v>65</v>
      </c>
      <c r="E72" s="32" t="s">
        <v>532</v>
      </c>
    </row>
    <row r="73" spans="1:18" ht="165.75" x14ac:dyDescent="0.2">
      <c r="A73" t="s">
        <v>67</v>
      </c>
      <c r="E73" s="30" t="s">
        <v>578</v>
      </c>
    </row>
    <row r="74" spans="1:18" ht="12.75" customHeight="1" x14ac:dyDescent="0.2">
      <c r="A74" s="5" t="s">
        <v>56</v>
      </c>
      <c r="B74" s="5"/>
      <c r="C74" s="33" t="s">
        <v>579</v>
      </c>
      <c r="D74" s="5"/>
      <c r="E74" s="22" t="s">
        <v>580</v>
      </c>
      <c r="F74" s="5"/>
      <c r="G74" s="5"/>
      <c r="H74" s="5"/>
      <c r="I74" s="34">
        <f>0+Q74</f>
        <v>0</v>
      </c>
      <c r="O74">
        <f>0+R74</f>
        <v>0</v>
      </c>
      <c r="Q74">
        <f>0+I75</f>
        <v>0</v>
      </c>
      <c r="R74">
        <f>0+O75</f>
        <v>0</v>
      </c>
    </row>
    <row r="75" spans="1:18" ht="25.5" x14ac:dyDescent="0.2">
      <c r="A75" s="19" t="s">
        <v>59</v>
      </c>
      <c r="B75" s="24" t="s">
        <v>118</v>
      </c>
      <c r="C75" s="24" t="s">
        <v>581</v>
      </c>
      <c r="D75" s="19" t="s">
        <v>61</v>
      </c>
      <c r="E75" s="25" t="s">
        <v>582</v>
      </c>
      <c r="F75" s="26" t="s">
        <v>568</v>
      </c>
      <c r="G75" s="27">
        <v>3</v>
      </c>
      <c r="H75" s="28">
        <v>0</v>
      </c>
      <c r="I75" s="28">
        <f>ROUND(ROUND(H75,2)*ROUND(G75,3),2)</f>
        <v>0</v>
      </c>
      <c r="O75">
        <f>(I75*21)/100</f>
        <v>0</v>
      </c>
      <c r="P75" t="s">
        <v>33</v>
      </c>
    </row>
    <row r="76" spans="1:18" x14ac:dyDescent="0.2">
      <c r="A76" s="29" t="s">
        <v>64</v>
      </c>
      <c r="E76" s="30" t="s">
        <v>61</v>
      </c>
    </row>
    <row r="77" spans="1:18" x14ac:dyDescent="0.2">
      <c r="A77" s="31" t="s">
        <v>65</v>
      </c>
      <c r="E77" s="32" t="s">
        <v>532</v>
      </c>
    </row>
    <row r="78" spans="1:18" ht="25.5" x14ac:dyDescent="0.2">
      <c r="A78" t="s">
        <v>67</v>
      </c>
      <c r="E78" s="30" t="s">
        <v>583</v>
      </c>
    </row>
    <row r="79" spans="1:18" ht="12.75" customHeight="1" x14ac:dyDescent="0.2">
      <c r="A79" s="5" t="s">
        <v>56</v>
      </c>
      <c r="B79" s="5"/>
      <c r="C79" s="33" t="s">
        <v>584</v>
      </c>
      <c r="D79" s="5"/>
      <c r="E79" s="22" t="s">
        <v>585</v>
      </c>
      <c r="F79" s="5"/>
      <c r="G79" s="5"/>
      <c r="H79" s="5"/>
      <c r="I79" s="34">
        <f>0+Q79</f>
        <v>0</v>
      </c>
      <c r="O79">
        <f>0+R79</f>
        <v>0</v>
      </c>
      <c r="Q79">
        <f>0+I80+I84+I88+I92</f>
        <v>0</v>
      </c>
      <c r="R79">
        <f>0+O80+O84+O88+O92</f>
        <v>0</v>
      </c>
    </row>
    <row r="80" spans="1:18" ht="25.5" x14ac:dyDescent="0.2">
      <c r="A80" s="19" t="s">
        <v>59</v>
      </c>
      <c r="B80" s="24" t="s">
        <v>125</v>
      </c>
      <c r="C80" s="24" t="s">
        <v>586</v>
      </c>
      <c r="D80" s="19" t="s">
        <v>61</v>
      </c>
      <c r="E80" s="25" t="s">
        <v>587</v>
      </c>
      <c r="F80" s="26" t="s">
        <v>588</v>
      </c>
      <c r="G80" s="27">
        <v>8</v>
      </c>
      <c r="H80" s="28">
        <v>0</v>
      </c>
      <c r="I80" s="28">
        <f>ROUND(ROUND(H80,2)*ROUND(G80,3),2)</f>
        <v>0</v>
      </c>
      <c r="O80">
        <f>(I80*21)/100</f>
        <v>0</v>
      </c>
      <c r="P80" t="s">
        <v>33</v>
      </c>
    </row>
    <row r="81" spans="1:18" x14ac:dyDescent="0.2">
      <c r="A81" s="29" t="s">
        <v>64</v>
      </c>
      <c r="E81" s="30" t="s">
        <v>61</v>
      </c>
    </row>
    <row r="82" spans="1:18" x14ac:dyDescent="0.2">
      <c r="A82" s="31" t="s">
        <v>65</v>
      </c>
      <c r="E82" s="32" t="s">
        <v>532</v>
      </c>
    </row>
    <row r="83" spans="1:18" ht="63.75" x14ac:dyDescent="0.2">
      <c r="A83" t="s">
        <v>67</v>
      </c>
      <c r="E83" s="30" t="s">
        <v>589</v>
      </c>
    </row>
    <row r="84" spans="1:18" ht="25.5" x14ac:dyDescent="0.2">
      <c r="A84" s="19" t="s">
        <v>59</v>
      </c>
      <c r="B84" s="24" t="s">
        <v>129</v>
      </c>
      <c r="C84" s="24" t="s">
        <v>590</v>
      </c>
      <c r="D84" s="19" t="s">
        <v>61</v>
      </c>
      <c r="E84" s="25" t="s">
        <v>591</v>
      </c>
      <c r="F84" s="26" t="s">
        <v>588</v>
      </c>
      <c r="G84" s="27">
        <v>8</v>
      </c>
      <c r="H84" s="28">
        <v>0</v>
      </c>
      <c r="I84" s="28">
        <f>ROUND(ROUND(H84,2)*ROUND(G84,3),2)</f>
        <v>0</v>
      </c>
      <c r="O84">
        <f>(I84*21)/100</f>
        <v>0</v>
      </c>
      <c r="P84" t="s">
        <v>33</v>
      </c>
    </row>
    <row r="85" spans="1:18" x14ac:dyDescent="0.2">
      <c r="A85" s="29" t="s">
        <v>64</v>
      </c>
      <c r="E85" s="30" t="s">
        <v>61</v>
      </c>
    </row>
    <row r="86" spans="1:18" x14ac:dyDescent="0.2">
      <c r="A86" s="31" t="s">
        <v>65</v>
      </c>
      <c r="E86" s="32" t="s">
        <v>532</v>
      </c>
    </row>
    <row r="87" spans="1:18" ht="51" x14ac:dyDescent="0.2">
      <c r="A87" t="s">
        <v>67</v>
      </c>
      <c r="E87" s="30" t="s">
        <v>592</v>
      </c>
    </row>
    <row r="88" spans="1:18" ht="25.5" x14ac:dyDescent="0.2">
      <c r="A88" s="19" t="s">
        <v>59</v>
      </c>
      <c r="B88" s="24" t="s">
        <v>133</v>
      </c>
      <c r="C88" s="24" t="s">
        <v>593</v>
      </c>
      <c r="D88" s="19" t="s">
        <v>61</v>
      </c>
      <c r="E88" s="25" t="s">
        <v>594</v>
      </c>
      <c r="F88" s="26" t="s">
        <v>588</v>
      </c>
      <c r="G88" s="27">
        <v>30</v>
      </c>
      <c r="H88" s="28">
        <v>0</v>
      </c>
      <c r="I88" s="28">
        <f>ROUND(ROUND(H88,2)*ROUND(G88,3),2)</f>
        <v>0</v>
      </c>
      <c r="O88">
        <f>(I88*21)/100</f>
        <v>0</v>
      </c>
      <c r="P88" t="s">
        <v>33</v>
      </c>
    </row>
    <row r="89" spans="1:18" x14ac:dyDescent="0.2">
      <c r="A89" s="29" t="s">
        <v>64</v>
      </c>
      <c r="E89" s="30" t="s">
        <v>61</v>
      </c>
    </row>
    <row r="90" spans="1:18" x14ac:dyDescent="0.2">
      <c r="A90" s="31" t="s">
        <v>65</v>
      </c>
      <c r="E90" s="32" t="s">
        <v>532</v>
      </c>
    </row>
    <row r="91" spans="1:18" ht="25.5" x14ac:dyDescent="0.2">
      <c r="A91" t="s">
        <v>67</v>
      </c>
      <c r="E91" s="30" t="s">
        <v>595</v>
      </c>
    </row>
    <row r="92" spans="1:18" ht="25.5" x14ac:dyDescent="0.2">
      <c r="A92" s="19" t="s">
        <v>59</v>
      </c>
      <c r="B92" s="24" t="s">
        <v>137</v>
      </c>
      <c r="C92" s="24" t="s">
        <v>596</v>
      </c>
      <c r="D92" s="19" t="s">
        <v>61</v>
      </c>
      <c r="E92" s="25" t="s">
        <v>597</v>
      </c>
      <c r="F92" s="26" t="s">
        <v>568</v>
      </c>
      <c r="G92" s="27">
        <v>15</v>
      </c>
      <c r="H92" s="28">
        <v>0</v>
      </c>
      <c r="I92" s="28">
        <f>ROUND(ROUND(H92,2)*ROUND(G92,3),2)</f>
        <v>0</v>
      </c>
      <c r="O92">
        <f>(I92*21)/100</f>
        <v>0</v>
      </c>
      <c r="P92" t="s">
        <v>33</v>
      </c>
    </row>
    <row r="93" spans="1:18" x14ac:dyDescent="0.2">
      <c r="A93" s="29" t="s">
        <v>64</v>
      </c>
      <c r="E93" s="30" t="s">
        <v>61</v>
      </c>
    </row>
    <row r="94" spans="1:18" x14ac:dyDescent="0.2">
      <c r="A94" s="31" t="s">
        <v>65</v>
      </c>
      <c r="E94" s="32" t="s">
        <v>532</v>
      </c>
    </row>
    <row r="95" spans="1:18" ht="63.75" x14ac:dyDescent="0.2">
      <c r="A95" t="s">
        <v>67</v>
      </c>
      <c r="E95" s="30" t="s">
        <v>598</v>
      </c>
    </row>
    <row r="96" spans="1:18" ht="12.75" customHeight="1" x14ac:dyDescent="0.2">
      <c r="A96" s="5" t="s">
        <v>56</v>
      </c>
      <c r="B96" s="5"/>
      <c r="C96" s="33" t="s">
        <v>599</v>
      </c>
      <c r="D96" s="5"/>
      <c r="E96" s="22" t="s">
        <v>600</v>
      </c>
      <c r="F96" s="5"/>
      <c r="G96" s="5"/>
      <c r="H96" s="5"/>
      <c r="I96" s="34">
        <f>0+Q96</f>
        <v>0</v>
      </c>
      <c r="O96">
        <f>0+R96</f>
        <v>0</v>
      </c>
      <c r="Q96">
        <f>0+I97</f>
        <v>0</v>
      </c>
      <c r="R96">
        <f>0+O97</f>
        <v>0</v>
      </c>
    </row>
    <row r="97" spans="1:18" x14ac:dyDescent="0.2">
      <c r="A97" s="19" t="s">
        <v>59</v>
      </c>
      <c r="B97" s="24" t="s">
        <v>141</v>
      </c>
      <c r="C97" s="24" t="s">
        <v>601</v>
      </c>
      <c r="D97" s="19" t="s">
        <v>61</v>
      </c>
      <c r="E97" s="25" t="s">
        <v>602</v>
      </c>
      <c r="F97" s="26" t="s">
        <v>588</v>
      </c>
      <c r="G97" s="27">
        <v>30</v>
      </c>
      <c r="H97" s="28">
        <v>0</v>
      </c>
      <c r="I97" s="28">
        <f>ROUND(ROUND(H97,2)*ROUND(G97,3),2)</f>
        <v>0</v>
      </c>
      <c r="O97">
        <f>(I97*21)/100</f>
        <v>0</v>
      </c>
      <c r="P97" t="s">
        <v>33</v>
      </c>
    </row>
    <row r="98" spans="1:18" x14ac:dyDescent="0.2">
      <c r="A98" s="29" t="s">
        <v>64</v>
      </c>
      <c r="E98" s="30" t="s">
        <v>61</v>
      </c>
    </row>
    <row r="99" spans="1:18" x14ac:dyDescent="0.2">
      <c r="A99" s="31" t="s">
        <v>65</v>
      </c>
      <c r="E99" s="32" t="s">
        <v>532</v>
      </c>
    </row>
    <row r="100" spans="1:18" ht="63.75" x14ac:dyDescent="0.2">
      <c r="A100" t="s">
        <v>67</v>
      </c>
      <c r="E100" s="30" t="s">
        <v>603</v>
      </c>
    </row>
    <row r="101" spans="1:18" ht="12.75" customHeight="1" x14ac:dyDescent="0.2">
      <c r="A101" s="5" t="s">
        <v>56</v>
      </c>
      <c r="B101" s="5"/>
      <c r="C101" s="33" t="s">
        <v>604</v>
      </c>
      <c r="D101" s="5"/>
      <c r="E101" s="22" t="s">
        <v>605</v>
      </c>
      <c r="F101" s="5"/>
      <c r="G101" s="5"/>
      <c r="H101" s="5"/>
      <c r="I101" s="34">
        <f>0+Q101</f>
        <v>0</v>
      </c>
      <c r="O101">
        <f>0+R101</f>
        <v>0</v>
      </c>
      <c r="Q101">
        <f>0+I102+I106+I110+I114+I118</f>
        <v>0</v>
      </c>
      <c r="R101">
        <f>0+O102+O106+O110+O114+O118</f>
        <v>0</v>
      </c>
    </row>
    <row r="102" spans="1:18" x14ac:dyDescent="0.2">
      <c r="A102" s="19" t="s">
        <v>59</v>
      </c>
      <c r="B102" s="24" t="s">
        <v>145</v>
      </c>
      <c r="C102" s="24" t="s">
        <v>606</v>
      </c>
      <c r="D102" s="19" t="s">
        <v>61</v>
      </c>
      <c r="E102" s="25" t="s">
        <v>607</v>
      </c>
      <c r="F102" s="26" t="s">
        <v>588</v>
      </c>
      <c r="G102" s="27">
        <v>10</v>
      </c>
      <c r="H102" s="28">
        <v>0</v>
      </c>
      <c r="I102" s="28">
        <f>ROUND(ROUND(H102,2)*ROUND(G102,3),2)</f>
        <v>0</v>
      </c>
      <c r="O102">
        <f>(I102*21)/100</f>
        <v>0</v>
      </c>
      <c r="P102" t="s">
        <v>33</v>
      </c>
    </row>
    <row r="103" spans="1:18" x14ac:dyDescent="0.2">
      <c r="A103" s="29" t="s">
        <v>64</v>
      </c>
      <c r="E103" s="30" t="s">
        <v>61</v>
      </c>
    </row>
    <row r="104" spans="1:18" x14ac:dyDescent="0.2">
      <c r="A104" s="31" t="s">
        <v>65</v>
      </c>
      <c r="E104" s="32" t="s">
        <v>532</v>
      </c>
    </row>
    <row r="105" spans="1:18" ht="51" x14ac:dyDescent="0.2">
      <c r="A105" t="s">
        <v>67</v>
      </c>
      <c r="E105" s="30" t="s">
        <v>608</v>
      </c>
    </row>
    <row r="106" spans="1:18" x14ac:dyDescent="0.2">
      <c r="A106" s="19" t="s">
        <v>59</v>
      </c>
      <c r="B106" s="24" t="s">
        <v>149</v>
      </c>
      <c r="C106" s="24" t="s">
        <v>609</v>
      </c>
      <c r="D106" s="19" t="s">
        <v>61</v>
      </c>
      <c r="E106" s="25" t="s">
        <v>610</v>
      </c>
      <c r="F106" s="26" t="s">
        <v>568</v>
      </c>
      <c r="G106" s="27">
        <v>1</v>
      </c>
      <c r="H106" s="28">
        <v>0</v>
      </c>
      <c r="I106" s="28">
        <f>ROUND(ROUND(H106,2)*ROUND(G106,3),2)</f>
        <v>0</v>
      </c>
      <c r="O106">
        <f>(I106*21)/100</f>
        <v>0</v>
      </c>
      <c r="P106" t="s">
        <v>33</v>
      </c>
    </row>
    <row r="107" spans="1:18" x14ac:dyDescent="0.2">
      <c r="A107" s="29" t="s">
        <v>64</v>
      </c>
      <c r="E107" s="30" t="s">
        <v>61</v>
      </c>
    </row>
    <row r="108" spans="1:18" x14ac:dyDescent="0.2">
      <c r="A108" s="31" t="s">
        <v>65</v>
      </c>
      <c r="E108" s="32" t="s">
        <v>532</v>
      </c>
    </row>
    <row r="109" spans="1:18" ht="51" x14ac:dyDescent="0.2">
      <c r="A109" t="s">
        <v>67</v>
      </c>
      <c r="E109" s="30" t="s">
        <v>611</v>
      </c>
    </row>
    <row r="110" spans="1:18" x14ac:dyDescent="0.2">
      <c r="A110" s="19" t="s">
        <v>59</v>
      </c>
      <c r="B110" s="24" t="s">
        <v>152</v>
      </c>
      <c r="C110" s="24" t="s">
        <v>612</v>
      </c>
      <c r="D110" s="19" t="s">
        <v>61</v>
      </c>
      <c r="E110" s="25" t="s">
        <v>613</v>
      </c>
      <c r="F110" s="26" t="s">
        <v>588</v>
      </c>
      <c r="G110" s="27">
        <v>20</v>
      </c>
      <c r="H110" s="28">
        <v>0</v>
      </c>
      <c r="I110" s="28">
        <f>ROUND(ROUND(H110,2)*ROUND(G110,3),2)</f>
        <v>0</v>
      </c>
      <c r="O110">
        <f>(I110*21)/100</f>
        <v>0</v>
      </c>
      <c r="P110" t="s">
        <v>33</v>
      </c>
    </row>
    <row r="111" spans="1:18" x14ac:dyDescent="0.2">
      <c r="A111" s="29" t="s">
        <v>64</v>
      </c>
      <c r="E111" s="30" t="s">
        <v>61</v>
      </c>
    </row>
    <row r="112" spans="1:18" x14ac:dyDescent="0.2">
      <c r="A112" s="31" t="s">
        <v>65</v>
      </c>
      <c r="E112" s="32" t="s">
        <v>532</v>
      </c>
    </row>
    <row r="113" spans="1:18" ht="38.25" x14ac:dyDescent="0.2">
      <c r="A113" t="s">
        <v>67</v>
      </c>
      <c r="E113" s="30" t="s">
        <v>614</v>
      </c>
    </row>
    <row r="114" spans="1:18" x14ac:dyDescent="0.2">
      <c r="A114" s="19" t="s">
        <v>59</v>
      </c>
      <c r="B114" s="24" t="s">
        <v>156</v>
      </c>
      <c r="C114" s="24" t="s">
        <v>615</v>
      </c>
      <c r="D114" s="19" t="s">
        <v>61</v>
      </c>
      <c r="E114" s="25" t="s">
        <v>616</v>
      </c>
      <c r="F114" s="26" t="s">
        <v>568</v>
      </c>
      <c r="G114" s="27">
        <v>2</v>
      </c>
      <c r="H114" s="28">
        <v>0</v>
      </c>
      <c r="I114" s="28">
        <f>ROUND(ROUND(H114,2)*ROUND(G114,3),2)</f>
        <v>0</v>
      </c>
      <c r="O114">
        <f>(I114*21)/100</f>
        <v>0</v>
      </c>
      <c r="P114" t="s">
        <v>33</v>
      </c>
    </row>
    <row r="115" spans="1:18" x14ac:dyDescent="0.2">
      <c r="A115" s="29" t="s">
        <v>64</v>
      </c>
      <c r="E115" s="30" t="s">
        <v>61</v>
      </c>
    </row>
    <row r="116" spans="1:18" x14ac:dyDescent="0.2">
      <c r="A116" s="31" t="s">
        <v>65</v>
      </c>
      <c r="E116" s="32" t="s">
        <v>532</v>
      </c>
    </row>
    <row r="117" spans="1:18" ht="38.25" x14ac:dyDescent="0.2">
      <c r="A117" t="s">
        <v>67</v>
      </c>
      <c r="E117" s="30" t="s">
        <v>617</v>
      </c>
    </row>
    <row r="118" spans="1:18" x14ac:dyDescent="0.2">
      <c r="A118" s="19" t="s">
        <v>59</v>
      </c>
      <c r="B118" s="24" t="s">
        <v>161</v>
      </c>
      <c r="C118" s="24" t="s">
        <v>618</v>
      </c>
      <c r="D118" s="19" t="s">
        <v>61</v>
      </c>
      <c r="E118" s="25" t="s">
        <v>619</v>
      </c>
      <c r="F118" s="26" t="s">
        <v>568</v>
      </c>
      <c r="G118" s="27">
        <v>4</v>
      </c>
      <c r="H118" s="28">
        <v>0</v>
      </c>
      <c r="I118" s="28">
        <f>ROUND(ROUND(H118,2)*ROUND(G118,3),2)</f>
        <v>0</v>
      </c>
      <c r="O118">
        <f>(I118*21)/100</f>
        <v>0</v>
      </c>
      <c r="P118" t="s">
        <v>33</v>
      </c>
    </row>
    <row r="119" spans="1:18" x14ac:dyDescent="0.2">
      <c r="A119" s="29" t="s">
        <v>64</v>
      </c>
      <c r="E119" s="30" t="s">
        <v>61</v>
      </c>
    </row>
    <row r="120" spans="1:18" x14ac:dyDescent="0.2">
      <c r="A120" s="31" t="s">
        <v>65</v>
      </c>
      <c r="E120" s="32" t="s">
        <v>532</v>
      </c>
    </row>
    <row r="121" spans="1:18" ht="38.25" x14ac:dyDescent="0.2">
      <c r="A121" t="s">
        <v>67</v>
      </c>
      <c r="E121" s="30" t="s">
        <v>620</v>
      </c>
    </row>
    <row r="122" spans="1:18" ht="12.75" customHeight="1" x14ac:dyDescent="0.2">
      <c r="A122" s="5" t="s">
        <v>56</v>
      </c>
      <c r="B122" s="5"/>
      <c r="C122" s="33" t="s">
        <v>621</v>
      </c>
      <c r="D122" s="5"/>
      <c r="E122" s="22" t="s">
        <v>622</v>
      </c>
      <c r="F122" s="5"/>
      <c r="G122" s="5"/>
      <c r="H122" s="5"/>
      <c r="I122" s="34">
        <f>0+Q122</f>
        <v>0</v>
      </c>
      <c r="O122">
        <f>0+R122</f>
        <v>0</v>
      </c>
      <c r="Q122">
        <f>0+I123+I127+I131+I135+I139+I143+I147</f>
        <v>0</v>
      </c>
      <c r="R122">
        <f>0+O123+O127+O131+O135+O139+O143+O147</f>
        <v>0</v>
      </c>
    </row>
    <row r="123" spans="1:18" x14ac:dyDescent="0.2">
      <c r="A123" s="19" t="s">
        <v>59</v>
      </c>
      <c r="B123" s="24" t="s">
        <v>165</v>
      </c>
      <c r="C123" s="24" t="s">
        <v>623</v>
      </c>
      <c r="D123" s="19" t="s">
        <v>61</v>
      </c>
      <c r="E123" s="25" t="s">
        <v>624</v>
      </c>
      <c r="F123" s="26" t="s">
        <v>588</v>
      </c>
      <c r="G123" s="27">
        <v>30</v>
      </c>
      <c r="H123" s="28">
        <v>0</v>
      </c>
      <c r="I123" s="28">
        <f>ROUND(ROUND(H123,2)*ROUND(G123,3),2)</f>
        <v>0</v>
      </c>
      <c r="O123">
        <f>(I123*21)/100</f>
        <v>0</v>
      </c>
      <c r="P123" t="s">
        <v>33</v>
      </c>
    </row>
    <row r="124" spans="1:18" x14ac:dyDescent="0.2">
      <c r="A124" s="29" t="s">
        <v>64</v>
      </c>
      <c r="E124" s="30" t="s">
        <v>61</v>
      </c>
    </row>
    <row r="125" spans="1:18" x14ac:dyDescent="0.2">
      <c r="A125" s="31" t="s">
        <v>65</v>
      </c>
      <c r="E125" s="32" t="s">
        <v>532</v>
      </c>
    </row>
    <row r="126" spans="1:18" ht="38.25" x14ac:dyDescent="0.2">
      <c r="A126" t="s">
        <v>67</v>
      </c>
      <c r="E126" s="30" t="s">
        <v>625</v>
      </c>
    </row>
    <row r="127" spans="1:18" x14ac:dyDescent="0.2">
      <c r="A127" s="19" t="s">
        <v>59</v>
      </c>
      <c r="B127" s="24" t="s">
        <v>169</v>
      </c>
      <c r="C127" s="24" t="s">
        <v>626</v>
      </c>
      <c r="D127" s="19" t="s">
        <v>61</v>
      </c>
      <c r="E127" s="25" t="s">
        <v>627</v>
      </c>
      <c r="F127" s="26" t="s">
        <v>568</v>
      </c>
      <c r="G127" s="27">
        <v>6</v>
      </c>
      <c r="H127" s="28">
        <v>0</v>
      </c>
      <c r="I127" s="28">
        <f>ROUND(ROUND(H127,2)*ROUND(G127,3),2)</f>
        <v>0</v>
      </c>
      <c r="O127">
        <f>(I127*21)/100</f>
        <v>0</v>
      </c>
      <c r="P127" t="s">
        <v>33</v>
      </c>
    </row>
    <row r="128" spans="1:18" x14ac:dyDescent="0.2">
      <c r="A128" s="29" t="s">
        <v>64</v>
      </c>
      <c r="E128" s="30" t="s">
        <v>61</v>
      </c>
    </row>
    <row r="129" spans="1:16" x14ac:dyDescent="0.2">
      <c r="A129" s="31" t="s">
        <v>65</v>
      </c>
      <c r="E129" s="32" t="s">
        <v>532</v>
      </c>
    </row>
    <row r="130" spans="1:16" ht="38.25" x14ac:dyDescent="0.2">
      <c r="A130" t="s">
        <v>67</v>
      </c>
      <c r="E130" s="30" t="s">
        <v>628</v>
      </c>
    </row>
    <row r="131" spans="1:16" ht="25.5" x14ac:dyDescent="0.2">
      <c r="A131" s="19" t="s">
        <v>59</v>
      </c>
      <c r="B131" s="24" t="s">
        <v>174</v>
      </c>
      <c r="C131" s="24" t="s">
        <v>629</v>
      </c>
      <c r="D131" s="19" t="s">
        <v>61</v>
      </c>
      <c r="E131" s="25" t="s">
        <v>630</v>
      </c>
      <c r="F131" s="26" t="s">
        <v>568</v>
      </c>
      <c r="G131" s="27">
        <v>3</v>
      </c>
      <c r="H131" s="28">
        <v>0</v>
      </c>
      <c r="I131" s="28">
        <f>ROUND(ROUND(H131,2)*ROUND(G131,3),2)</f>
        <v>0</v>
      </c>
      <c r="O131">
        <f>(I131*21)/100</f>
        <v>0</v>
      </c>
      <c r="P131" t="s">
        <v>33</v>
      </c>
    </row>
    <row r="132" spans="1:16" x14ac:dyDescent="0.2">
      <c r="A132" s="29" t="s">
        <v>64</v>
      </c>
      <c r="E132" s="30" t="s">
        <v>61</v>
      </c>
    </row>
    <row r="133" spans="1:16" x14ac:dyDescent="0.2">
      <c r="A133" s="31" t="s">
        <v>65</v>
      </c>
      <c r="E133" s="32" t="s">
        <v>532</v>
      </c>
    </row>
    <row r="134" spans="1:16" ht="38.25" x14ac:dyDescent="0.2">
      <c r="A134" t="s">
        <v>67</v>
      </c>
      <c r="E134" s="30" t="s">
        <v>631</v>
      </c>
    </row>
    <row r="135" spans="1:16" ht="25.5" x14ac:dyDescent="0.2">
      <c r="A135" s="19" t="s">
        <v>59</v>
      </c>
      <c r="B135" s="24" t="s">
        <v>178</v>
      </c>
      <c r="C135" s="24" t="s">
        <v>632</v>
      </c>
      <c r="D135" s="19" t="s">
        <v>61</v>
      </c>
      <c r="E135" s="25" t="s">
        <v>633</v>
      </c>
      <c r="F135" s="26" t="s">
        <v>588</v>
      </c>
      <c r="G135" s="27">
        <v>12</v>
      </c>
      <c r="H135" s="28">
        <v>0</v>
      </c>
      <c r="I135" s="28">
        <f>ROUND(ROUND(H135,2)*ROUND(G135,3),2)</f>
        <v>0</v>
      </c>
      <c r="O135">
        <f>(I135*21)/100</f>
        <v>0</v>
      </c>
      <c r="P135" t="s">
        <v>33</v>
      </c>
    </row>
    <row r="136" spans="1:16" x14ac:dyDescent="0.2">
      <c r="A136" s="29" t="s">
        <v>64</v>
      </c>
      <c r="E136" s="30" t="s">
        <v>61</v>
      </c>
    </row>
    <row r="137" spans="1:16" x14ac:dyDescent="0.2">
      <c r="A137" s="31" t="s">
        <v>65</v>
      </c>
      <c r="E137" s="32" t="s">
        <v>532</v>
      </c>
    </row>
    <row r="138" spans="1:16" ht="38.25" x14ac:dyDescent="0.2">
      <c r="A138" t="s">
        <v>67</v>
      </c>
      <c r="E138" s="30" t="s">
        <v>634</v>
      </c>
    </row>
    <row r="139" spans="1:16" ht="25.5" x14ac:dyDescent="0.2">
      <c r="A139" s="19" t="s">
        <v>59</v>
      </c>
      <c r="B139" s="24" t="s">
        <v>181</v>
      </c>
      <c r="C139" s="24" t="s">
        <v>635</v>
      </c>
      <c r="D139" s="19" t="s">
        <v>61</v>
      </c>
      <c r="E139" s="25" t="s">
        <v>636</v>
      </c>
      <c r="F139" s="26" t="s">
        <v>568</v>
      </c>
      <c r="G139" s="27">
        <v>4</v>
      </c>
      <c r="H139" s="28">
        <v>0</v>
      </c>
      <c r="I139" s="28">
        <f>ROUND(ROUND(H139,2)*ROUND(G139,3),2)</f>
        <v>0</v>
      </c>
      <c r="O139">
        <f>(I139*21)/100</f>
        <v>0</v>
      </c>
      <c r="P139" t="s">
        <v>33</v>
      </c>
    </row>
    <row r="140" spans="1:16" x14ac:dyDescent="0.2">
      <c r="A140" s="29" t="s">
        <v>64</v>
      </c>
      <c r="E140" s="30" t="s">
        <v>61</v>
      </c>
    </row>
    <row r="141" spans="1:16" x14ac:dyDescent="0.2">
      <c r="A141" s="31" t="s">
        <v>65</v>
      </c>
      <c r="E141" s="32" t="s">
        <v>532</v>
      </c>
    </row>
    <row r="142" spans="1:16" ht="38.25" x14ac:dyDescent="0.2">
      <c r="A142" t="s">
        <v>67</v>
      </c>
      <c r="E142" s="30" t="s">
        <v>637</v>
      </c>
    </row>
    <row r="143" spans="1:16" x14ac:dyDescent="0.2">
      <c r="A143" s="19" t="s">
        <v>59</v>
      </c>
      <c r="B143" s="24" t="s">
        <v>185</v>
      </c>
      <c r="C143" s="24" t="s">
        <v>638</v>
      </c>
      <c r="D143" s="19" t="s">
        <v>61</v>
      </c>
      <c r="E143" s="25" t="s">
        <v>639</v>
      </c>
      <c r="F143" s="26" t="s">
        <v>588</v>
      </c>
      <c r="G143" s="27">
        <v>8</v>
      </c>
      <c r="H143" s="28">
        <v>0</v>
      </c>
      <c r="I143" s="28">
        <f>ROUND(ROUND(H143,2)*ROUND(G143,3),2)</f>
        <v>0</v>
      </c>
      <c r="O143">
        <f>(I143*21)/100</f>
        <v>0</v>
      </c>
      <c r="P143" t="s">
        <v>33</v>
      </c>
    </row>
    <row r="144" spans="1:16" x14ac:dyDescent="0.2">
      <c r="A144" s="29" t="s">
        <v>64</v>
      </c>
      <c r="E144" s="30" t="s">
        <v>61</v>
      </c>
    </row>
    <row r="145" spans="1:18" x14ac:dyDescent="0.2">
      <c r="A145" s="31" t="s">
        <v>65</v>
      </c>
      <c r="E145" s="32" t="s">
        <v>532</v>
      </c>
    </row>
    <row r="146" spans="1:18" ht="25.5" x14ac:dyDescent="0.2">
      <c r="A146" t="s">
        <v>67</v>
      </c>
      <c r="E146" s="30" t="s">
        <v>640</v>
      </c>
    </row>
    <row r="147" spans="1:18" x14ac:dyDescent="0.2">
      <c r="A147" s="19" t="s">
        <v>59</v>
      </c>
      <c r="B147" s="24" t="s">
        <v>189</v>
      </c>
      <c r="C147" s="24" t="s">
        <v>641</v>
      </c>
      <c r="D147" s="19" t="s">
        <v>61</v>
      </c>
      <c r="E147" s="25" t="s">
        <v>642</v>
      </c>
      <c r="F147" s="26" t="s">
        <v>568</v>
      </c>
      <c r="G147" s="27">
        <v>4</v>
      </c>
      <c r="H147" s="28">
        <v>0</v>
      </c>
      <c r="I147" s="28">
        <f>ROUND(ROUND(H147,2)*ROUND(G147,3),2)</f>
        <v>0</v>
      </c>
      <c r="O147">
        <f>(I147*21)/100</f>
        <v>0</v>
      </c>
      <c r="P147" t="s">
        <v>33</v>
      </c>
    </row>
    <row r="148" spans="1:18" x14ac:dyDescent="0.2">
      <c r="A148" s="29" t="s">
        <v>64</v>
      </c>
      <c r="E148" s="30" t="s">
        <v>61</v>
      </c>
    </row>
    <row r="149" spans="1:18" x14ac:dyDescent="0.2">
      <c r="A149" s="31" t="s">
        <v>65</v>
      </c>
      <c r="E149" s="32" t="s">
        <v>532</v>
      </c>
    </row>
    <row r="150" spans="1:18" ht="25.5" x14ac:dyDescent="0.2">
      <c r="A150" t="s">
        <v>67</v>
      </c>
      <c r="E150" s="30" t="s">
        <v>643</v>
      </c>
    </row>
    <row r="151" spans="1:18" ht="12.75" customHeight="1" x14ac:dyDescent="0.2">
      <c r="A151" s="5" t="s">
        <v>56</v>
      </c>
      <c r="B151" s="5"/>
      <c r="C151" s="33" t="s">
        <v>644</v>
      </c>
      <c r="D151" s="5"/>
      <c r="E151" s="22" t="s">
        <v>645</v>
      </c>
      <c r="F151" s="5"/>
      <c r="G151" s="5"/>
      <c r="H151" s="5"/>
      <c r="I151" s="34">
        <f>0+Q151</f>
        <v>0</v>
      </c>
      <c r="O151">
        <f>0+R151</f>
        <v>0</v>
      </c>
      <c r="Q151">
        <f>0+I152</f>
        <v>0</v>
      </c>
      <c r="R151">
        <f>0+O152</f>
        <v>0</v>
      </c>
    </row>
    <row r="152" spans="1:18" ht="25.5" x14ac:dyDescent="0.2">
      <c r="A152" s="19" t="s">
        <v>59</v>
      </c>
      <c r="B152" s="24" t="s">
        <v>193</v>
      </c>
      <c r="C152" s="24" t="s">
        <v>646</v>
      </c>
      <c r="D152" s="19" t="s">
        <v>61</v>
      </c>
      <c r="E152" s="25" t="s">
        <v>647</v>
      </c>
      <c r="F152" s="26" t="s">
        <v>568</v>
      </c>
      <c r="G152" s="27">
        <v>1</v>
      </c>
      <c r="H152" s="28">
        <v>0</v>
      </c>
      <c r="I152" s="28">
        <f>ROUND(ROUND(H152,2)*ROUND(G152,3),2)</f>
        <v>0</v>
      </c>
      <c r="O152">
        <f>(I152*21)/100</f>
        <v>0</v>
      </c>
      <c r="P152" t="s">
        <v>33</v>
      </c>
    </row>
    <row r="153" spans="1:18" x14ac:dyDescent="0.2">
      <c r="A153" s="29" t="s">
        <v>64</v>
      </c>
      <c r="E153" s="30" t="s">
        <v>61</v>
      </c>
    </row>
    <row r="154" spans="1:18" x14ac:dyDescent="0.2">
      <c r="A154" s="31" t="s">
        <v>65</v>
      </c>
      <c r="E154" s="32" t="s">
        <v>532</v>
      </c>
    </row>
    <row r="155" spans="1:18" ht="76.5" x14ac:dyDescent="0.2">
      <c r="A155" t="s">
        <v>67</v>
      </c>
      <c r="E155" s="30" t="s">
        <v>648</v>
      </c>
    </row>
    <row r="156" spans="1:18" ht="12.75" customHeight="1" x14ac:dyDescent="0.2">
      <c r="A156" s="5" t="s">
        <v>56</v>
      </c>
      <c r="B156" s="5"/>
      <c r="C156" s="33" t="s">
        <v>649</v>
      </c>
      <c r="D156" s="5"/>
      <c r="E156" s="22" t="s">
        <v>650</v>
      </c>
      <c r="F156" s="5"/>
      <c r="G156" s="5"/>
      <c r="H156" s="5"/>
      <c r="I156" s="34">
        <f>0+Q156</f>
        <v>0</v>
      </c>
      <c r="O156">
        <f>0+R156</f>
        <v>0</v>
      </c>
      <c r="Q156">
        <f>0+I157+I161+I165+I169+I173+I177+I181</f>
        <v>0</v>
      </c>
      <c r="R156">
        <f>0+O157+O161+O165+O169+O173+O177+O181</f>
        <v>0</v>
      </c>
    </row>
    <row r="157" spans="1:18" x14ac:dyDescent="0.2">
      <c r="A157" s="19" t="s">
        <v>59</v>
      </c>
      <c r="B157" s="24" t="s">
        <v>198</v>
      </c>
      <c r="C157" s="24" t="s">
        <v>651</v>
      </c>
      <c r="D157" s="19" t="s">
        <v>61</v>
      </c>
      <c r="E157" s="25" t="s">
        <v>652</v>
      </c>
      <c r="F157" s="26" t="s">
        <v>568</v>
      </c>
      <c r="G157" s="27">
        <v>3</v>
      </c>
      <c r="H157" s="28">
        <v>0</v>
      </c>
      <c r="I157" s="28">
        <f>ROUND(ROUND(H157,2)*ROUND(G157,3),2)</f>
        <v>0</v>
      </c>
      <c r="O157">
        <f>(I157*21)/100</f>
        <v>0</v>
      </c>
      <c r="P157" t="s">
        <v>33</v>
      </c>
    </row>
    <row r="158" spans="1:18" x14ac:dyDescent="0.2">
      <c r="A158" s="29" t="s">
        <v>64</v>
      </c>
      <c r="E158" s="30" t="s">
        <v>61</v>
      </c>
    </row>
    <row r="159" spans="1:18" x14ac:dyDescent="0.2">
      <c r="A159" s="31" t="s">
        <v>65</v>
      </c>
      <c r="E159" s="32" t="s">
        <v>532</v>
      </c>
    </row>
    <row r="160" spans="1:18" ht="51" x14ac:dyDescent="0.2">
      <c r="A160" t="s">
        <v>67</v>
      </c>
      <c r="E160" s="30" t="s">
        <v>653</v>
      </c>
    </row>
    <row r="161" spans="1:16" x14ac:dyDescent="0.2">
      <c r="A161" s="19" t="s">
        <v>59</v>
      </c>
      <c r="B161" s="24" t="s">
        <v>202</v>
      </c>
      <c r="C161" s="24" t="s">
        <v>654</v>
      </c>
      <c r="D161" s="19" t="s">
        <v>61</v>
      </c>
      <c r="E161" s="25" t="s">
        <v>655</v>
      </c>
      <c r="F161" s="26" t="s">
        <v>568</v>
      </c>
      <c r="G161" s="27">
        <v>3</v>
      </c>
      <c r="H161" s="28">
        <v>0</v>
      </c>
      <c r="I161" s="28">
        <f>ROUND(ROUND(H161,2)*ROUND(G161,3),2)</f>
        <v>0</v>
      </c>
      <c r="O161">
        <f>(I161*21)/100</f>
        <v>0</v>
      </c>
      <c r="P161" t="s">
        <v>33</v>
      </c>
    </row>
    <row r="162" spans="1:16" x14ac:dyDescent="0.2">
      <c r="A162" s="29" t="s">
        <v>64</v>
      </c>
      <c r="E162" s="30" t="s">
        <v>61</v>
      </c>
    </row>
    <row r="163" spans="1:16" x14ac:dyDescent="0.2">
      <c r="A163" s="31" t="s">
        <v>65</v>
      </c>
      <c r="E163" s="32" t="s">
        <v>532</v>
      </c>
    </row>
    <row r="164" spans="1:16" ht="51" x14ac:dyDescent="0.2">
      <c r="A164" t="s">
        <v>67</v>
      </c>
      <c r="E164" s="30" t="s">
        <v>656</v>
      </c>
    </row>
    <row r="165" spans="1:16" x14ac:dyDescent="0.2">
      <c r="A165" s="19" t="s">
        <v>59</v>
      </c>
      <c r="B165" s="24" t="s">
        <v>206</v>
      </c>
      <c r="C165" s="24" t="s">
        <v>657</v>
      </c>
      <c r="D165" s="19" t="s">
        <v>61</v>
      </c>
      <c r="E165" s="25" t="s">
        <v>658</v>
      </c>
      <c r="F165" s="26" t="s">
        <v>568</v>
      </c>
      <c r="G165" s="27">
        <v>6</v>
      </c>
      <c r="H165" s="28">
        <v>0</v>
      </c>
      <c r="I165" s="28">
        <f>ROUND(ROUND(H165,2)*ROUND(G165,3),2)</f>
        <v>0</v>
      </c>
      <c r="O165">
        <f>(I165*21)/100</f>
        <v>0</v>
      </c>
      <c r="P165" t="s">
        <v>33</v>
      </c>
    </row>
    <row r="166" spans="1:16" x14ac:dyDescent="0.2">
      <c r="A166" s="29" t="s">
        <v>64</v>
      </c>
      <c r="E166" s="30" t="s">
        <v>61</v>
      </c>
    </row>
    <row r="167" spans="1:16" x14ac:dyDescent="0.2">
      <c r="A167" s="31" t="s">
        <v>65</v>
      </c>
      <c r="E167" s="32" t="s">
        <v>532</v>
      </c>
    </row>
    <row r="168" spans="1:16" ht="51" x14ac:dyDescent="0.2">
      <c r="A168" t="s">
        <v>67</v>
      </c>
      <c r="E168" s="30" t="s">
        <v>656</v>
      </c>
    </row>
    <row r="169" spans="1:16" x14ac:dyDescent="0.2">
      <c r="A169" s="19" t="s">
        <v>59</v>
      </c>
      <c r="B169" s="24" t="s">
        <v>210</v>
      </c>
      <c r="C169" s="24" t="s">
        <v>659</v>
      </c>
      <c r="D169" s="19" t="s">
        <v>61</v>
      </c>
      <c r="E169" s="25" t="s">
        <v>660</v>
      </c>
      <c r="F169" s="26" t="s">
        <v>568</v>
      </c>
      <c r="G169" s="27">
        <v>3</v>
      </c>
      <c r="H169" s="28">
        <v>0</v>
      </c>
      <c r="I169" s="28">
        <f>ROUND(ROUND(H169,2)*ROUND(G169,3),2)</f>
        <v>0</v>
      </c>
      <c r="O169">
        <f>(I169*21)/100</f>
        <v>0</v>
      </c>
      <c r="P169" t="s">
        <v>33</v>
      </c>
    </row>
    <row r="170" spans="1:16" x14ac:dyDescent="0.2">
      <c r="A170" s="29" t="s">
        <v>64</v>
      </c>
      <c r="E170" s="30" t="s">
        <v>61</v>
      </c>
    </row>
    <row r="171" spans="1:16" x14ac:dyDescent="0.2">
      <c r="A171" s="31" t="s">
        <v>65</v>
      </c>
      <c r="E171" s="32" t="s">
        <v>532</v>
      </c>
    </row>
    <row r="172" spans="1:16" ht="51" x14ac:dyDescent="0.2">
      <c r="A172" t="s">
        <v>67</v>
      </c>
      <c r="E172" s="30" t="s">
        <v>656</v>
      </c>
    </row>
    <row r="173" spans="1:16" ht="25.5" x14ac:dyDescent="0.2">
      <c r="A173" s="19" t="s">
        <v>59</v>
      </c>
      <c r="B173" s="24" t="s">
        <v>213</v>
      </c>
      <c r="C173" s="24" t="s">
        <v>661</v>
      </c>
      <c r="D173" s="19" t="s">
        <v>61</v>
      </c>
      <c r="E173" s="25" t="s">
        <v>662</v>
      </c>
      <c r="F173" s="26" t="s">
        <v>568</v>
      </c>
      <c r="G173" s="27">
        <v>1</v>
      </c>
      <c r="H173" s="28">
        <v>0</v>
      </c>
      <c r="I173" s="28">
        <f>ROUND(ROUND(H173,2)*ROUND(G173,3),2)</f>
        <v>0</v>
      </c>
      <c r="O173">
        <f>(I173*21)/100</f>
        <v>0</v>
      </c>
      <c r="P173" t="s">
        <v>33</v>
      </c>
    </row>
    <row r="174" spans="1:16" x14ac:dyDescent="0.2">
      <c r="A174" s="29" t="s">
        <v>64</v>
      </c>
      <c r="E174" s="30" t="s">
        <v>61</v>
      </c>
    </row>
    <row r="175" spans="1:16" x14ac:dyDescent="0.2">
      <c r="A175" s="31" t="s">
        <v>65</v>
      </c>
      <c r="E175" s="32" t="s">
        <v>532</v>
      </c>
    </row>
    <row r="176" spans="1:16" ht="63.75" x14ac:dyDescent="0.2">
      <c r="A176" t="s">
        <v>67</v>
      </c>
      <c r="E176" s="30" t="s">
        <v>663</v>
      </c>
    </row>
    <row r="177" spans="1:18" ht="25.5" x14ac:dyDescent="0.2">
      <c r="A177" s="19" t="s">
        <v>59</v>
      </c>
      <c r="B177" s="24" t="s">
        <v>217</v>
      </c>
      <c r="C177" s="24" t="s">
        <v>664</v>
      </c>
      <c r="D177" s="19" t="s">
        <v>61</v>
      </c>
      <c r="E177" s="25" t="s">
        <v>665</v>
      </c>
      <c r="F177" s="26" t="s">
        <v>568</v>
      </c>
      <c r="G177" s="27">
        <v>4</v>
      </c>
      <c r="H177" s="28">
        <v>0</v>
      </c>
      <c r="I177" s="28">
        <f>ROUND(ROUND(H177,2)*ROUND(G177,3),2)</f>
        <v>0</v>
      </c>
      <c r="O177">
        <f>(I177*21)/100</f>
        <v>0</v>
      </c>
      <c r="P177" t="s">
        <v>33</v>
      </c>
    </row>
    <row r="178" spans="1:18" x14ac:dyDescent="0.2">
      <c r="A178" s="29" t="s">
        <v>64</v>
      </c>
      <c r="E178" s="30" t="s">
        <v>61</v>
      </c>
    </row>
    <row r="179" spans="1:18" x14ac:dyDescent="0.2">
      <c r="A179" s="31" t="s">
        <v>65</v>
      </c>
      <c r="E179" s="32" t="s">
        <v>532</v>
      </c>
    </row>
    <row r="180" spans="1:18" ht="51" x14ac:dyDescent="0.2">
      <c r="A180" t="s">
        <v>67</v>
      </c>
      <c r="E180" s="30" t="s">
        <v>666</v>
      </c>
    </row>
    <row r="181" spans="1:18" x14ac:dyDescent="0.2">
      <c r="A181" s="19" t="s">
        <v>59</v>
      </c>
      <c r="B181" s="24" t="s">
        <v>221</v>
      </c>
      <c r="C181" s="24" t="s">
        <v>667</v>
      </c>
      <c r="D181" s="19" t="s">
        <v>61</v>
      </c>
      <c r="E181" s="25" t="s">
        <v>668</v>
      </c>
      <c r="F181" s="26" t="s">
        <v>568</v>
      </c>
      <c r="G181" s="27">
        <v>1</v>
      </c>
      <c r="H181" s="28">
        <v>0</v>
      </c>
      <c r="I181" s="28">
        <f>ROUND(ROUND(H181,2)*ROUND(G181,3),2)</f>
        <v>0</v>
      </c>
      <c r="O181">
        <f>(I181*21)/100</f>
        <v>0</v>
      </c>
      <c r="P181" t="s">
        <v>33</v>
      </c>
    </row>
    <row r="182" spans="1:18" x14ac:dyDescent="0.2">
      <c r="A182" s="29" t="s">
        <v>64</v>
      </c>
      <c r="E182" s="30" t="s">
        <v>61</v>
      </c>
    </row>
    <row r="183" spans="1:18" x14ac:dyDescent="0.2">
      <c r="A183" s="31" t="s">
        <v>65</v>
      </c>
      <c r="E183" s="32" t="s">
        <v>532</v>
      </c>
    </row>
    <row r="184" spans="1:18" ht="114.75" x14ac:dyDescent="0.2">
      <c r="A184" t="s">
        <v>67</v>
      </c>
      <c r="E184" s="30" t="s">
        <v>669</v>
      </c>
    </row>
    <row r="185" spans="1:18" ht="12.75" customHeight="1" x14ac:dyDescent="0.2">
      <c r="A185" s="5" t="s">
        <v>56</v>
      </c>
      <c r="B185" s="5"/>
      <c r="C185" s="33" t="s">
        <v>478</v>
      </c>
      <c r="D185" s="5"/>
      <c r="E185" s="22" t="s">
        <v>670</v>
      </c>
      <c r="F185" s="5"/>
      <c r="G185" s="5"/>
      <c r="H185" s="5"/>
      <c r="I185" s="34">
        <f>0+Q185</f>
        <v>0</v>
      </c>
      <c r="O185">
        <f>0+R185</f>
        <v>0</v>
      </c>
      <c r="Q185">
        <f>0+I186+I190+I194+I198+I202+I206+I210+I214+I218+I222+I226+I230+I234+I238</f>
        <v>0</v>
      </c>
      <c r="R185">
        <f>0+O186+O190+O194+O198+O202+O206+O210+O214+O218+O222+O226+O230+O234+O238</f>
        <v>0</v>
      </c>
    </row>
    <row r="186" spans="1:18" ht="25.5" x14ac:dyDescent="0.2">
      <c r="A186" s="19" t="s">
        <v>59</v>
      </c>
      <c r="B186" s="24" t="s">
        <v>225</v>
      </c>
      <c r="C186" s="24" t="s">
        <v>671</v>
      </c>
      <c r="D186" s="19" t="s">
        <v>61</v>
      </c>
      <c r="E186" s="25" t="s">
        <v>672</v>
      </c>
      <c r="F186" s="26" t="s">
        <v>568</v>
      </c>
      <c r="G186" s="27">
        <v>1</v>
      </c>
      <c r="H186" s="28">
        <v>0</v>
      </c>
      <c r="I186" s="28">
        <f>ROUND(ROUND(H186,2)*ROUND(G186,3),2)</f>
        <v>0</v>
      </c>
      <c r="O186">
        <f>(I186*21)/100</f>
        <v>0</v>
      </c>
      <c r="P186" t="s">
        <v>33</v>
      </c>
    </row>
    <row r="187" spans="1:18" x14ac:dyDescent="0.2">
      <c r="A187" s="29" t="s">
        <v>64</v>
      </c>
      <c r="E187" s="30" t="s">
        <v>61</v>
      </c>
    </row>
    <row r="188" spans="1:18" x14ac:dyDescent="0.2">
      <c r="A188" s="31" t="s">
        <v>65</v>
      </c>
      <c r="E188" s="32" t="s">
        <v>532</v>
      </c>
    </row>
    <row r="189" spans="1:18" ht="51" x14ac:dyDescent="0.2">
      <c r="A189" t="s">
        <v>67</v>
      </c>
      <c r="E189" s="30" t="s">
        <v>673</v>
      </c>
    </row>
    <row r="190" spans="1:18" ht="25.5" x14ac:dyDescent="0.2">
      <c r="A190" s="19" t="s">
        <v>59</v>
      </c>
      <c r="B190" s="24" t="s">
        <v>229</v>
      </c>
      <c r="C190" s="24" t="s">
        <v>674</v>
      </c>
      <c r="D190" s="19" t="s">
        <v>61</v>
      </c>
      <c r="E190" s="25" t="s">
        <v>675</v>
      </c>
      <c r="F190" s="26" t="s">
        <v>568</v>
      </c>
      <c r="G190" s="27">
        <v>1</v>
      </c>
      <c r="H190" s="28">
        <v>0</v>
      </c>
      <c r="I190" s="28">
        <f>ROUND(ROUND(H190,2)*ROUND(G190,3),2)</f>
        <v>0</v>
      </c>
      <c r="O190">
        <f>(I190*21)/100</f>
        <v>0</v>
      </c>
      <c r="P190" t="s">
        <v>33</v>
      </c>
    </row>
    <row r="191" spans="1:18" x14ac:dyDescent="0.2">
      <c r="A191" s="29" t="s">
        <v>64</v>
      </c>
      <c r="E191" s="30" t="s">
        <v>61</v>
      </c>
    </row>
    <row r="192" spans="1:18" x14ac:dyDescent="0.2">
      <c r="A192" s="31" t="s">
        <v>65</v>
      </c>
      <c r="E192" s="32" t="s">
        <v>532</v>
      </c>
    </row>
    <row r="193" spans="1:16" ht="38.25" x14ac:dyDescent="0.2">
      <c r="A193" t="s">
        <v>67</v>
      </c>
      <c r="E193" s="30" t="s">
        <v>676</v>
      </c>
    </row>
    <row r="194" spans="1:16" x14ac:dyDescent="0.2">
      <c r="A194" s="19" t="s">
        <v>59</v>
      </c>
      <c r="B194" s="24" t="s">
        <v>233</v>
      </c>
      <c r="C194" s="24" t="s">
        <v>677</v>
      </c>
      <c r="D194" s="19" t="s">
        <v>61</v>
      </c>
      <c r="E194" s="25" t="s">
        <v>678</v>
      </c>
      <c r="F194" s="26" t="s">
        <v>568</v>
      </c>
      <c r="G194" s="27">
        <v>4</v>
      </c>
      <c r="H194" s="28">
        <v>0</v>
      </c>
      <c r="I194" s="28">
        <f>ROUND(ROUND(H194,2)*ROUND(G194,3),2)</f>
        <v>0</v>
      </c>
      <c r="O194">
        <f>(I194*21)/100</f>
        <v>0</v>
      </c>
      <c r="P194" t="s">
        <v>33</v>
      </c>
    </row>
    <row r="195" spans="1:16" x14ac:dyDescent="0.2">
      <c r="A195" s="29" t="s">
        <v>64</v>
      </c>
      <c r="E195" s="30" t="s">
        <v>61</v>
      </c>
    </row>
    <row r="196" spans="1:16" x14ac:dyDescent="0.2">
      <c r="A196" s="31" t="s">
        <v>65</v>
      </c>
      <c r="E196" s="32" t="s">
        <v>532</v>
      </c>
    </row>
    <row r="197" spans="1:16" ht="38.25" x14ac:dyDescent="0.2">
      <c r="A197" t="s">
        <v>67</v>
      </c>
      <c r="E197" s="30" t="s">
        <v>679</v>
      </c>
    </row>
    <row r="198" spans="1:16" x14ac:dyDescent="0.2">
      <c r="A198" s="19" t="s">
        <v>59</v>
      </c>
      <c r="B198" s="24" t="s">
        <v>237</v>
      </c>
      <c r="C198" s="24" t="s">
        <v>680</v>
      </c>
      <c r="D198" s="19" t="s">
        <v>61</v>
      </c>
      <c r="E198" s="25" t="s">
        <v>681</v>
      </c>
      <c r="F198" s="26" t="s">
        <v>568</v>
      </c>
      <c r="G198" s="27">
        <v>1</v>
      </c>
      <c r="H198" s="28">
        <v>0</v>
      </c>
      <c r="I198" s="28">
        <f>ROUND(ROUND(H198,2)*ROUND(G198,3),2)</f>
        <v>0</v>
      </c>
      <c r="O198">
        <f>(I198*21)/100</f>
        <v>0</v>
      </c>
      <c r="P198" t="s">
        <v>33</v>
      </c>
    </row>
    <row r="199" spans="1:16" x14ac:dyDescent="0.2">
      <c r="A199" s="29" t="s">
        <v>64</v>
      </c>
      <c r="E199" s="30" t="s">
        <v>61</v>
      </c>
    </row>
    <row r="200" spans="1:16" x14ac:dyDescent="0.2">
      <c r="A200" s="31" t="s">
        <v>65</v>
      </c>
      <c r="E200" s="32" t="s">
        <v>532</v>
      </c>
    </row>
    <row r="201" spans="1:16" ht="38.25" x14ac:dyDescent="0.2">
      <c r="A201" t="s">
        <v>67</v>
      </c>
      <c r="E201" s="30" t="s">
        <v>682</v>
      </c>
    </row>
    <row r="202" spans="1:16" x14ac:dyDescent="0.2">
      <c r="A202" s="19" t="s">
        <v>59</v>
      </c>
      <c r="B202" s="24" t="s">
        <v>241</v>
      </c>
      <c r="C202" s="24" t="s">
        <v>683</v>
      </c>
      <c r="D202" s="19" t="s">
        <v>61</v>
      </c>
      <c r="E202" s="25" t="s">
        <v>684</v>
      </c>
      <c r="F202" s="26" t="s">
        <v>568</v>
      </c>
      <c r="G202" s="27">
        <v>1</v>
      </c>
      <c r="H202" s="28">
        <v>0</v>
      </c>
      <c r="I202" s="28">
        <f>ROUND(ROUND(H202,2)*ROUND(G202,3),2)</f>
        <v>0</v>
      </c>
      <c r="O202">
        <f>(I202*21)/100</f>
        <v>0</v>
      </c>
      <c r="P202" t="s">
        <v>33</v>
      </c>
    </row>
    <row r="203" spans="1:16" x14ac:dyDescent="0.2">
      <c r="A203" s="29" t="s">
        <v>64</v>
      </c>
      <c r="E203" s="30" t="s">
        <v>61</v>
      </c>
    </row>
    <row r="204" spans="1:16" x14ac:dyDescent="0.2">
      <c r="A204" s="31" t="s">
        <v>65</v>
      </c>
      <c r="E204" s="32" t="s">
        <v>532</v>
      </c>
    </row>
    <row r="205" spans="1:16" ht="38.25" x14ac:dyDescent="0.2">
      <c r="A205" t="s">
        <v>67</v>
      </c>
      <c r="E205" s="30" t="s">
        <v>682</v>
      </c>
    </row>
    <row r="206" spans="1:16" x14ac:dyDescent="0.2">
      <c r="A206" s="19" t="s">
        <v>59</v>
      </c>
      <c r="B206" s="24" t="s">
        <v>245</v>
      </c>
      <c r="C206" s="24" t="s">
        <v>685</v>
      </c>
      <c r="D206" s="19" t="s">
        <v>61</v>
      </c>
      <c r="E206" s="25" t="s">
        <v>686</v>
      </c>
      <c r="F206" s="26" t="s">
        <v>482</v>
      </c>
      <c r="G206" s="27">
        <v>16</v>
      </c>
      <c r="H206" s="28">
        <v>0</v>
      </c>
      <c r="I206" s="28">
        <f>ROUND(ROUND(H206,2)*ROUND(G206,3),2)</f>
        <v>0</v>
      </c>
      <c r="O206">
        <f>(I206*21)/100</f>
        <v>0</v>
      </c>
      <c r="P206" t="s">
        <v>33</v>
      </c>
    </row>
    <row r="207" spans="1:16" x14ac:dyDescent="0.2">
      <c r="A207" s="29" t="s">
        <v>64</v>
      </c>
      <c r="E207" s="30" t="s">
        <v>61</v>
      </c>
    </row>
    <row r="208" spans="1:16" x14ac:dyDescent="0.2">
      <c r="A208" s="31" t="s">
        <v>65</v>
      </c>
      <c r="E208" s="32" t="s">
        <v>532</v>
      </c>
    </row>
    <row r="209" spans="1:16" ht="51" x14ac:dyDescent="0.2">
      <c r="A209" t="s">
        <v>67</v>
      </c>
      <c r="E209" s="30" t="s">
        <v>687</v>
      </c>
    </row>
    <row r="210" spans="1:16" x14ac:dyDescent="0.2">
      <c r="A210" s="19" t="s">
        <v>59</v>
      </c>
      <c r="B210" s="24" t="s">
        <v>249</v>
      </c>
      <c r="C210" s="24" t="s">
        <v>688</v>
      </c>
      <c r="D210" s="19" t="s">
        <v>61</v>
      </c>
      <c r="E210" s="25" t="s">
        <v>689</v>
      </c>
      <c r="F210" s="26" t="s">
        <v>482</v>
      </c>
      <c r="G210" s="27">
        <v>24</v>
      </c>
      <c r="H210" s="28">
        <v>0</v>
      </c>
      <c r="I210" s="28">
        <f>ROUND(ROUND(H210,2)*ROUND(G210,3),2)</f>
        <v>0</v>
      </c>
      <c r="O210">
        <f>(I210*21)/100</f>
        <v>0</v>
      </c>
      <c r="P210" t="s">
        <v>33</v>
      </c>
    </row>
    <row r="211" spans="1:16" x14ac:dyDescent="0.2">
      <c r="A211" s="29" t="s">
        <v>64</v>
      </c>
      <c r="E211" s="30" t="s">
        <v>61</v>
      </c>
    </row>
    <row r="212" spans="1:16" x14ac:dyDescent="0.2">
      <c r="A212" s="31" t="s">
        <v>65</v>
      </c>
      <c r="E212" s="32" t="s">
        <v>532</v>
      </c>
    </row>
    <row r="213" spans="1:16" ht="38.25" x14ac:dyDescent="0.2">
      <c r="A213" t="s">
        <v>67</v>
      </c>
      <c r="E213" s="30" t="s">
        <v>690</v>
      </c>
    </row>
    <row r="214" spans="1:16" x14ac:dyDescent="0.2">
      <c r="A214" s="19" t="s">
        <v>59</v>
      </c>
      <c r="B214" s="24" t="s">
        <v>252</v>
      </c>
      <c r="C214" s="24" t="s">
        <v>480</v>
      </c>
      <c r="D214" s="19" t="s">
        <v>61</v>
      </c>
      <c r="E214" s="25" t="s">
        <v>481</v>
      </c>
      <c r="F214" s="26" t="s">
        <v>482</v>
      </c>
      <c r="G214" s="27">
        <v>8</v>
      </c>
      <c r="H214" s="28">
        <v>0</v>
      </c>
      <c r="I214" s="28">
        <f>ROUND(ROUND(H214,2)*ROUND(G214,3),2)</f>
        <v>0</v>
      </c>
      <c r="O214">
        <f>(I214*21)/100</f>
        <v>0</v>
      </c>
      <c r="P214" t="s">
        <v>33</v>
      </c>
    </row>
    <row r="215" spans="1:16" x14ac:dyDescent="0.2">
      <c r="A215" s="29" t="s">
        <v>64</v>
      </c>
      <c r="E215" s="30" t="s">
        <v>61</v>
      </c>
    </row>
    <row r="216" spans="1:16" x14ac:dyDescent="0.2">
      <c r="A216" s="31" t="s">
        <v>65</v>
      </c>
      <c r="E216" s="32" t="s">
        <v>532</v>
      </c>
    </row>
    <row r="217" spans="1:16" ht="38.25" x14ac:dyDescent="0.2">
      <c r="A217" t="s">
        <v>67</v>
      </c>
      <c r="E217" s="30" t="s">
        <v>691</v>
      </c>
    </row>
    <row r="218" spans="1:16" x14ac:dyDescent="0.2">
      <c r="A218" s="19" t="s">
        <v>59</v>
      </c>
      <c r="B218" s="24" t="s">
        <v>255</v>
      </c>
      <c r="C218" s="24" t="s">
        <v>692</v>
      </c>
      <c r="D218" s="19" t="s">
        <v>61</v>
      </c>
      <c r="E218" s="25" t="s">
        <v>693</v>
      </c>
      <c r="F218" s="26" t="s">
        <v>482</v>
      </c>
      <c r="G218" s="27">
        <v>40</v>
      </c>
      <c r="H218" s="28">
        <v>0</v>
      </c>
      <c r="I218" s="28">
        <f>ROUND(ROUND(H218,2)*ROUND(G218,3),2)</f>
        <v>0</v>
      </c>
      <c r="O218">
        <f>(I218*21)/100</f>
        <v>0</v>
      </c>
      <c r="P218" t="s">
        <v>33</v>
      </c>
    </row>
    <row r="219" spans="1:16" x14ac:dyDescent="0.2">
      <c r="A219" s="29" t="s">
        <v>64</v>
      </c>
      <c r="E219" s="30" t="s">
        <v>61</v>
      </c>
    </row>
    <row r="220" spans="1:16" x14ac:dyDescent="0.2">
      <c r="A220" s="31" t="s">
        <v>65</v>
      </c>
      <c r="E220" s="32" t="s">
        <v>532</v>
      </c>
    </row>
    <row r="221" spans="1:16" ht="38.25" x14ac:dyDescent="0.2">
      <c r="A221" t="s">
        <v>67</v>
      </c>
      <c r="E221" s="30" t="s">
        <v>694</v>
      </c>
    </row>
    <row r="222" spans="1:16" x14ac:dyDescent="0.2">
      <c r="A222" s="19" t="s">
        <v>59</v>
      </c>
      <c r="B222" s="24" t="s">
        <v>258</v>
      </c>
      <c r="C222" s="24" t="s">
        <v>695</v>
      </c>
      <c r="D222" s="19" t="s">
        <v>61</v>
      </c>
      <c r="E222" s="25" t="s">
        <v>696</v>
      </c>
      <c r="F222" s="26" t="s">
        <v>482</v>
      </c>
      <c r="G222" s="27">
        <v>20</v>
      </c>
      <c r="H222" s="28">
        <v>0</v>
      </c>
      <c r="I222" s="28">
        <f>ROUND(ROUND(H222,2)*ROUND(G222,3),2)</f>
        <v>0</v>
      </c>
      <c r="O222">
        <f>(I222*21)/100</f>
        <v>0</v>
      </c>
      <c r="P222" t="s">
        <v>33</v>
      </c>
    </row>
    <row r="223" spans="1:16" x14ac:dyDescent="0.2">
      <c r="A223" s="29" t="s">
        <v>64</v>
      </c>
      <c r="E223" s="30" t="s">
        <v>61</v>
      </c>
    </row>
    <row r="224" spans="1:16" x14ac:dyDescent="0.2">
      <c r="A224" s="31" t="s">
        <v>65</v>
      </c>
      <c r="E224" s="32" t="s">
        <v>532</v>
      </c>
    </row>
    <row r="225" spans="1:16" ht="38.25" x14ac:dyDescent="0.2">
      <c r="A225" t="s">
        <v>67</v>
      </c>
      <c r="E225" s="30" t="s">
        <v>697</v>
      </c>
    </row>
    <row r="226" spans="1:16" ht="25.5" x14ac:dyDescent="0.2">
      <c r="A226" s="19" t="s">
        <v>59</v>
      </c>
      <c r="B226" s="24" t="s">
        <v>262</v>
      </c>
      <c r="C226" s="24" t="s">
        <v>698</v>
      </c>
      <c r="D226" s="19" t="s">
        <v>61</v>
      </c>
      <c r="E226" s="25" t="s">
        <v>699</v>
      </c>
      <c r="F226" s="26" t="s">
        <v>568</v>
      </c>
      <c r="G226" s="27">
        <v>1</v>
      </c>
      <c r="H226" s="28">
        <v>0</v>
      </c>
      <c r="I226" s="28">
        <f>ROUND(ROUND(H226,2)*ROUND(G226,3),2)</f>
        <v>0</v>
      </c>
      <c r="O226">
        <f>(I226*21)/100</f>
        <v>0</v>
      </c>
      <c r="P226" t="s">
        <v>33</v>
      </c>
    </row>
    <row r="227" spans="1:16" x14ac:dyDescent="0.2">
      <c r="A227" s="29" t="s">
        <v>64</v>
      </c>
      <c r="E227" s="30" t="s">
        <v>61</v>
      </c>
    </row>
    <row r="228" spans="1:16" x14ac:dyDescent="0.2">
      <c r="A228" s="31" t="s">
        <v>65</v>
      </c>
      <c r="E228" s="32" t="s">
        <v>532</v>
      </c>
    </row>
    <row r="229" spans="1:16" ht="63.75" x14ac:dyDescent="0.2">
      <c r="A229" t="s">
        <v>67</v>
      </c>
      <c r="E229" s="30" t="s">
        <v>700</v>
      </c>
    </row>
    <row r="230" spans="1:16" ht="38.25" x14ac:dyDescent="0.2">
      <c r="A230" s="19" t="s">
        <v>59</v>
      </c>
      <c r="B230" s="24" t="s">
        <v>265</v>
      </c>
      <c r="C230" s="24" t="s">
        <v>701</v>
      </c>
      <c r="D230" s="19" t="s">
        <v>61</v>
      </c>
      <c r="E230" s="25" t="s">
        <v>702</v>
      </c>
      <c r="F230" s="26" t="s">
        <v>568</v>
      </c>
      <c r="G230" s="27">
        <v>1</v>
      </c>
      <c r="H230" s="28">
        <v>0</v>
      </c>
      <c r="I230" s="28">
        <f>ROUND(ROUND(H230,2)*ROUND(G230,3),2)</f>
        <v>0</v>
      </c>
      <c r="O230">
        <f>(I230*21)/100</f>
        <v>0</v>
      </c>
      <c r="P230" t="s">
        <v>33</v>
      </c>
    </row>
    <row r="231" spans="1:16" x14ac:dyDescent="0.2">
      <c r="A231" s="29" t="s">
        <v>64</v>
      </c>
      <c r="E231" s="30" t="s">
        <v>61</v>
      </c>
    </row>
    <row r="232" spans="1:16" x14ac:dyDescent="0.2">
      <c r="A232" s="31" t="s">
        <v>65</v>
      </c>
      <c r="E232" s="32" t="s">
        <v>532</v>
      </c>
    </row>
    <row r="233" spans="1:16" ht="38.25" x14ac:dyDescent="0.2">
      <c r="A233" t="s">
        <v>67</v>
      </c>
      <c r="E233" s="30" t="s">
        <v>703</v>
      </c>
    </row>
    <row r="234" spans="1:16" x14ac:dyDescent="0.2">
      <c r="A234" s="19" t="s">
        <v>59</v>
      </c>
      <c r="B234" s="24" t="s">
        <v>269</v>
      </c>
      <c r="C234" s="24" t="s">
        <v>704</v>
      </c>
      <c r="D234" s="19" t="s">
        <v>61</v>
      </c>
      <c r="E234" s="25" t="s">
        <v>705</v>
      </c>
      <c r="F234" s="26" t="s">
        <v>482</v>
      </c>
      <c r="G234" s="27">
        <v>40</v>
      </c>
      <c r="H234" s="28">
        <v>0</v>
      </c>
      <c r="I234" s="28">
        <f>ROUND(ROUND(H234,2)*ROUND(G234,3),2)</f>
        <v>0</v>
      </c>
      <c r="O234">
        <f>(I234*21)/100</f>
        <v>0</v>
      </c>
      <c r="P234" t="s">
        <v>33</v>
      </c>
    </row>
    <row r="235" spans="1:16" x14ac:dyDescent="0.2">
      <c r="A235" s="29" t="s">
        <v>64</v>
      </c>
      <c r="E235" s="30" t="s">
        <v>61</v>
      </c>
    </row>
    <row r="236" spans="1:16" x14ac:dyDescent="0.2">
      <c r="A236" s="31" t="s">
        <v>65</v>
      </c>
      <c r="E236" s="32" t="s">
        <v>532</v>
      </c>
    </row>
    <row r="237" spans="1:16" ht="38.25" x14ac:dyDescent="0.2">
      <c r="A237" t="s">
        <v>67</v>
      </c>
      <c r="E237" s="30" t="s">
        <v>706</v>
      </c>
    </row>
    <row r="238" spans="1:16" x14ac:dyDescent="0.2">
      <c r="A238" s="19" t="s">
        <v>59</v>
      </c>
      <c r="B238" s="24" t="s">
        <v>273</v>
      </c>
      <c r="C238" s="24" t="s">
        <v>707</v>
      </c>
      <c r="D238" s="19" t="s">
        <v>61</v>
      </c>
      <c r="E238" s="25" t="s">
        <v>708</v>
      </c>
      <c r="F238" s="26" t="s">
        <v>482</v>
      </c>
      <c r="G238" s="27">
        <v>40</v>
      </c>
      <c r="H238" s="28">
        <v>0</v>
      </c>
      <c r="I238" s="28">
        <f>ROUND(ROUND(H238,2)*ROUND(G238,3),2)</f>
        <v>0</v>
      </c>
      <c r="O238">
        <f>(I238*21)/100</f>
        <v>0</v>
      </c>
      <c r="P238" t="s">
        <v>33</v>
      </c>
    </row>
    <row r="239" spans="1:16" x14ac:dyDescent="0.2">
      <c r="A239" s="29" t="s">
        <v>64</v>
      </c>
      <c r="E239" s="30" t="s">
        <v>61</v>
      </c>
    </row>
    <row r="240" spans="1:16" x14ac:dyDescent="0.2">
      <c r="A240" s="31" t="s">
        <v>65</v>
      </c>
      <c r="E240" s="32" t="s">
        <v>532</v>
      </c>
    </row>
    <row r="241" spans="1:18" ht="38.25" x14ac:dyDescent="0.2">
      <c r="A241" t="s">
        <v>67</v>
      </c>
      <c r="E241" s="30" t="s">
        <v>709</v>
      </c>
    </row>
    <row r="242" spans="1:18" ht="12.75" customHeight="1" x14ac:dyDescent="0.2">
      <c r="A242" s="5" t="s">
        <v>56</v>
      </c>
      <c r="B242" s="5"/>
      <c r="C242" s="33" t="s">
        <v>710</v>
      </c>
      <c r="D242" s="5"/>
      <c r="E242" s="22" t="s">
        <v>711</v>
      </c>
      <c r="F242" s="5"/>
      <c r="G242" s="5"/>
      <c r="H242" s="5"/>
      <c r="I242" s="34">
        <f>0+Q242</f>
        <v>0</v>
      </c>
      <c r="O242">
        <f>0+R242</f>
        <v>0</v>
      </c>
      <c r="Q242">
        <f>0+I243+I247+I251+I255</f>
        <v>0</v>
      </c>
      <c r="R242">
        <f>0+O243+O247+O251+O255</f>
        <v>0</v>
      </c>
    </row>
    <row r="243" spans="1:18" x14ac:dyDescent="0.2">
      <c r="A243" s="19" t="s">
        <v>59</v>
      </c>
      <c r="B243" s="24" t="s">
        <v>276</v>
      </c>
      <c r="C243" s="24" t="s">
        <v>712</v>
      </c>
      <c r="D243" s="19" t="s">
        <v>61</v>
      </c>
      <c r="E243" s="25" t="s">
        <v>713</v>
      </c>
      <c r="F243" s="26" t="s">
        <v>568</v>
      </c>
      <c r="G243" s="27">
        <v>20</v>
      </c>
      <c r="H243" s="28">
        <v>0</v>
      </c>
      <c r="I243" s="28">
        <f>ROUND(ROUND(H243,2)*ROUND(G243,3),2)</f>
        <v>0</v>
      </c>
      <c r="O243">
        <f>(I243*21)/100</f>
        <v>0</v>
      </c>
      <c r="P243" t="s">
        <v>33</v>
      </c>
    </row>
    <row r="244" spans="1:18" x14ac:dyDescent="0.2">
      <c r="A244" s="29" t="s">
        <v>64</v>
      </c>
      <c r="E244" s="30" t="s">
        <v>61</v>
      </c>
    </row>
    <row r="245" spans="1:18" x14ac:dyDescent="0.2">
      <c r="A245" s="31" t="s">
        <v>65</v>
      </c>
      <c r="E245" s="32" t="s">
        <v>532</v>
      </c>
    </row>
    <row r="246" spans="1:18" ht="38.25" x14ac:dyDescent="0.2">
      <c r="A246" t="s">
        <v>67</v>
      </c>
      <c r="E246" s="30" t="s">
        <v>714</v>
      </c>
    </row>
    <row r="247" spans="1:18" x14ac:dyDescent="0.2">
      <c r="A247" s="19" t="s">
        <v>59</v>
      </c>
      <c r="B247" s="24" t="s">
        <v>279</v>
      </c>
      <c r="C247" s="24" t="s">
        <v>715</v>
      </c>
      <c r="D247" s="19" t="s">
        <v>61</v>
      </c>
      <c r="E247" s="25" t="s">
        <v>716</v>
      </c>
      <c r="F247" s="26" t="s">
        <v>568</v>
      </c>
      <c r="G247" s="27">
        <v>20</v>
      </c>
      <c r="H247" s="28">
        <v>0</v>
      </c>
      <c r="I247" s="28">
        <f>ROUND(ROUND(H247,2)*ROUND(G247,3),2)</f>
        <v>0</v>
      </c>
      <c r="O247">
        <f>(I247*21)/100</f>
        <v>0</v>
      </c>
      <c r="P247" t="s">
        <v>33</v>
      </c>
    </row>
    <row r="248" spans="1:18" x14ac:dyDescent="0.2">
      <c r="A248" s="29" t="s">
        <v>64</v>
      </c>
      <c r="E248" s="30" t="s">
        <v>61</v>
      </c>
    </row>
    <row r="249" spans="1:18" x14ac:dyDescent="0.2">
      <c r="A249" s="31" t="s">
        <v>65</v>
      </c>
      <c r="E249" s="32" t="s">
        <v>532</v>
      </c>
    </row>
    <row r="250" spans="1:18" ht="38.25" x14ac:dyDescent="0.2">
      <c r="A250" t="s">
        <v>67</v>
      </c>
      <c r="E250" s="30" t="s">
        <v>714</v>
      </c>
    </row>
    <row r="251" spans="1:18" x14ac:dyDescent="0.2">
      <c r="A251" s="19" t="s">
        <v>59</v>
      </c>
      <c r="B251" s="24" t="s">
        <v>282</v>
      </c>
      <c r="C251" s="24" t="s">
        <v>717</v>
      </c>
      <c r="D251" s="19" t="s">
        <v>61</v>
      </c>
      <c r="E251" s="25" t="s">
        <v>718</v>
      </c>
      <c r="F251" s="26" t="s">
        <v>568</v>
      </c>
      <c r="G251" s="27">
        <v>20</v>
      </c>
      <c r="H251" s="28">
        <v>0</v>
      </c>
      <c r="I251" s="28">
        <f>ROUND(ROUND(H251,2)*ROUND(G251,3),2)</f>
        <v>0</v>
      </c>
      <c r="O251">
        <f>(I251*21)/100</f>
        <v>0</v>
      </c>
      <c r="P251" t="s">
        <v>33</v>
      </c>
    </row>
    <row r="252" spans="1:18" x14ac:dyDescent="0.2">
      <c r="A252" s="29" t="s">
        <v>64</v>
      </c>
      <c r="E252" s="30" t="s">
        <v>61</v>
      </c>
    </row>
    <row r="253" spans="1:18" x14ac:dyDescent="0.2">
      <c r="A253" s="31" t="s">
        <v>65</v>
      </c>
      <c r="E253" s="32" t="s">
        <v>532</v>
      </c>
    </row>
    <row r="254" spans="1:18" ht="38.25" x14ac:dyDescent="0.2">
      <c r="A254" t="s">
        <v>67</v>
      </c>
      <c r="E254" s="30" t="s">
        <v>714</v>
      </c>
    </row>
    <row r="255" spans="1:18" x14ac:dyDescent="0.2">
      <c r="A255" s="19" t="s">
        <v>59</v>
      </c>
      <c r="B255" s="24" t="s">
        <v>285</v>
      </c>
      <c r="C255" s="24" t="s">
        <v>719</v>
      </c>
      <c r="D255" s="19" t="s">
        <v>61</v>
      </c>
      <c r="E255" s="25" t="s">
        <v>720</v>
      </c>
      <c r="F255" s="26" t="s">
        <v>568</v>
      </c>
      <c r="G255" s="27">
        <v>2</v>
      </c>
      <c r="H255" s="28">
        <v>0</v>
      </c>
      <c r="I255" s="28">
        <f>ROUND(ROUND(H255,2)*ROUND(G255,3),2)</f>
        <v>0</v>
      </c>
      <c r="O255">
        <f>(I255*21)/100</f>
        <v>0</v>
      </c>
      <c r="P255" t="s">
        <v>33</v>
      </c>
    </row>
    <row r="256" spans="1:18" x14ac:dyDescent="0.2">
      <c r="A256" s="29" t="s">
        <v>64</v>
      </c>
      <c r="E256" s="30" t="s">
        <v>61</v>
      </c>
    </row>
    <row r="257" spans="1:5" x14ac:dyDescent="0.2">
      <c r="A257" s="31" t="s">
        <v>65</v>
      </c>
      <c r="E257" s="32" t="s">
        <v>532</v>
      </c>
    </row>
    <row r="258" spans="1:5" ht="38.25" x14ac:dyDescent="0.2">
      <c r="A258" t="s">
        <v>67</v>
      </c>
      <c r="E258" s="30" t="s">
        <v>721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6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0+O11+O24+O33+O50+O55+O100</f>
        <v>0</v>
      </c>
      <c r="P2" t="s">
        <v>32</v>
      </c>
    </row>
    <row r="3" spans="1:18" ht="15" customHeight="1" x14ac:dyDescent="0.25">
      <c r="A3" t="s">
        <v>12</v>
      </c>
      <c r="B3" s="10" t="s">
        <v>14</v>
      </c>
      <c r="C3" s="40" t="s">
        <v>15</v>
      </c>
      <c r="D3" s="36"/>
      <c r="E3" s="11" t="s">
        <v>16</v>
      </c>
      <c r="F3" s="1"/>
      <c r="G3" s="8"/>
      <c r="H3" s="7" t="s">
        <v>722</v>
      </c>
      <c r="I3" s="35">
        <f>0+I11+I24+I33+I50+I55+I100</f>
        <v>0</v>
      </c>
      <c r="O3" t="s">
        <v>29</v>
      </c>
      <c r="P3" t="s">
        <v>33</v>
      </c>
    </row>
    <row r="4" spans="1:18" ht="15" customHeight="1" x14ac:dyDescent="0.25">
      <c r="A4" t="s">
        <v>17</v>
      </c>
      <c r="B4" s="10" t="s">
        <v>18</v>
      </c>
      <c r="C4" s="40" t="s">
        <v>19</v>
      </c>
      <c r="D4" s="36"/>
      <c r="E4" s="11" t="s">
        <v>20</v>
      </c>
      <c r="F4" s="1"/>
      <c r="G4" s="1"/>
      <c r="H4" s="9"/>
      <c r="I4" s="9"/>
      <c r="O4" t="s">
        <v>30</v>
      </c>
      <c r="P4" t="s">
        <v>33</v>
      </c>
    </row>
    <row r="5" spans="1:18" ht="12.75" customHeight="1" x14ac:dyDescent="0.25">
      <c r="A5" t="s">
        <v>21</v>
      </c>
      <c r="B5" s="10" t="s">
        <v>18</v>
      </c>
      <c r="C5" s="40" t="s">
        <v>519</v>
      </c>
      <c r="D5" s="36"/>
      <c r="E5" s="11" t="s">
        <v>520</v>
      </c>
      <c r="F5" s="1"/>
      <c r="G5" s="1"/>
      <c r="H5" s="1"/>
      <c r="I5" s="1"/>
      <c r="O5" t="s">
        <v>31</v>
      </c>
      <c r="P5" t="s">
        <v>33</v>
      </c>
    </row>
    <row r="6" spans="1:18" ht="12.75" customHeight="1" x14ac:dyDescent="0.25">
      <c r="A6" t="s">
        <v>24</v>
      </c>
      <c r="B6" s="10" t="s">
        <v>18</v>
      </c>
      <c r="C6" s="40" t="s">
        <v>521</v>
      </c>
      <c r="D6" s="36"/>
      <c r="E6" s="11" t="s">
        <v>522</v>
      </c>
      <c r="F6" s="1"/>
      <c r="G6" s="1"/>
      <c r="H6" s="1"/>
      <c r="I6" s="1"/>
    </row>
    <row r="7" spans="1:18" ht="12.75" customHeight="1" x14ac:dyDescent="0.25">
      <c r="A7" t="s">
        <v>27</v>
      </c>
      <c r="B7" s="13" t="s">
        <v>28</v>
      </c>
      <c r="C7" s="41" t="s">
        <v>722</v>
      </c>
      <c r="D7" s="42"/>
      <c r="E7" s="14" t="s">
        <v>723</v>
      </c>
      <c r="F7" s="5"/>
      <c r="G7" s="5"/>
      <c r="H7" s="5"/>
      <c r="I7" s="5"/>
    </row>
    <row r="8" spans="1:18" ht="12.75" customHeight="1" x14ac:dyDescent="0.2">
      <c r="A8" s="39" t="s">
        <v>36</v>
      </c>
      <c r="B8" s="39" t="s">
        <v>38</v>
      </c>
      <c r="C8" s="39" t="s">
        <v>40</v>
      </c>
      <c r="D8" s="39" t="s">
        <v>41</v>
      </c>
      <c r="E8" s="39" t="s">
        <v>42</v>
      </c>
      <c r="F8" s="39" t="s">
        <v>44</v>
      </c>
      <c r="G8" s="39" t="s">
        <v>46</v>
      </c>
      <c r="H8" s="39" t="s">
        <v>48</v>
      </c>
      <c r="I8" s="39"/>
    </row>
    <row r="9" spans="1:18" ht="12.75" customHeight="1" x14ac:dyDescent="0.2">
      <c r="A9" s="39"/>
      <c r="B9" s="39"/>
      <c r="C9" s="39"/>
      <c r="D9" s="39"/>
      <c r="E9" s="39"/>
      <c r="F9" s="39"/>
      <c r="G9" s="39"/>
      <c r="H9" s="12" t="s">
        <v>49</v>
      </c>
      <c r="I9" s="12" t="s">
        <v>51</v>
      </c>
    </row>
    <row r="10" spans="1:18" ht="12.75" customHeight="1" x14ac:dyDescent="0.2">
      <c r="A10" s="12" t="s">
        <v>37</v>
      </c>
      <c r="B10" s="12" t="s">
        <v>39</v>
      </c>
      <c r="C10" s="12" t="s">
        <v>33</v>
      </c>
      <c r="D10" s="12" t="s">
        <v>32</v>
      </c>
      <c r="E10" s="12" t="s">
        <v>43</v>
      </c>
      <c r="F10" s="12" t="s">
        <v>45</v>
      </c>
      <c r="G10" s="12" t="s">
        <v>47</v>
      </c>
      <c r="H10" s="12" t="s">
        <v>50</v>
      </c>
      <c r="I10" s="12" t="s">
        <v>52</v>
      </c>
    </row>
    <row r="11" spans="1:18" ht="12.75" customHeight="1" x14ac:dyDescent="0.2">
      <c r="A11" s="20" t="s">
        <v>56</v>
      </c>
      <c r="B11" s="20"/>
      <c r="C11" s="21" t="s">
        <v>114</v>
      </c>
      <c r="D11" s="20"/>
      <c r="E11" s="22" t="s">
        <v>534</v>
      </c>
      <c r="F11" s="20"/>
      <c r="G11" s="20"/>
      <c r="H11" s="20"/>
      <c r="I11" s="23">
        <f>0+Q11</f>
        <v>0</v>
      </c>
      <c r="O11">
        <f>0+R11</f>
        <v>0</v>
      </c>
      <c r="Q11">
        <f>0+I12+I16+I20</f>
        <v>0</v>
      </c>
      <c r="R11">
        <f>0+O12+O16+O20</f>
        <v>0</v>
      </c>
    </row>
    <row r="12" spans="1:18" ht="38.25" x14ac:dyDescent="0.2">
      <c r="A12" s="19" t="s">
        <v>59</v>
      </c>
      <c r="B12" s="24" t="s">
        <v>39</v>
      </c>
      <c r="C12" s="24" t="s">
        <v>419</v>
      </c>
      <c r="D12" s="19" t="s">
        <v>61</v>
      </c>
      <c r="E12" s="25" t="s">
        <v>538</v>
      </c>
      <c r="F12" s="26" t="s">
        <v>412</v>
      </c>
      <c r="G12" s="27">
        <v>0.1</v>
      </c>
      <c r="H12" s="28">
        <v>0</v>
      </c>
      <c r="I12" s="28">
        <f>ROUND(ROUND(H12,2)*ROUND(G12,3),2)</f>
        <v>0</v>
      </c>
      <c r="O12">
        <f>(I12*21)/100</f>
        <v>0</v>
      </c>
      <c r="P12" t="s">
        <v>33</v>
      </c>
    </row>
    <row r="13" spans="1:18" x14ac:dyDescent="0.2">
      <c r="A13" s="29" t="s">
        <v>64</v>
      </c>
      <c r="E13" s="30" t="s">
        <v>61</v>
      </c>
    </row>
    <row r="14" spans="1:18" x14ac:dyDescent="0.2">
      <c r="A14" s="31" t="s">
        <v>65</v>
      </c>
      <c r="E14" s="32" t="s">
        <v>532</v>
      </c>
    </row>
    <row r="15" spans="1:18" ht="89.25" x14ac:dyDescent="0.2">
      <c r="A15" t="s">
        <v>67</v>
      </c>
      <c r="E15" s="30" t="s">
        <v>537</v>
      </c>
    </row>
    <row r="16" spans="1:18" ht="38.25" x14ac:dyDescent="0.2">
      <c r="A16" s="19" t="s">
        <v>59</v>
      </c>
      <c r="B16" s="24" t="s">
        <v>33</v>
      </c>
      <c r="C16" s="24" t="s">
        <v>725</v>
      </c>
      <c r="D16" s="19" t="s">
        <v>61</v>
      </c>
      <c r="E16" s="25" t="s">
        <v>726</v>
      </c>
      <c r="F16" s="26" t="s">
        <v>412</v>
      </c>
      <c r="G16" s="27">
        <v>0.1</v>
      </c>
      <c r="H16" s="28">
        <v>0</v>
      </c>
      <c r="I16" s="28">
        <f>ROUND(ROUND(H16,2)*ROUND(G16,3),2)</f>
        <v>0</v>
      </c>
      <c r="O16">
        <f>(I16*21)/100</f>
        <v>0</v>
      </c>
      <c r="P16" t="s">
        <v>33</v>
      </c>
    </row>
    <row r="17" spans="1:18" x14ac:dyDescent="0.2">
      <c r="A17" s="29" t="s">
        <v>64</v>
      </c>
      <c r="E17" s="30" t="s">
        <v>61</v>
      </c>
    </row>
    <row r="18" spans="1:18" x14ac:dyDescent="0.2">
      <c r="A18" s="31" t="s">
        <v>65</v>
      </c>
      <c r="E18" s="32" t="s">
        <v>532</v>
      </c>
    </row>
    <row r="19" spans="1:18" ht="89.25" x14ac:dyDescent="0.2">
      <c r="A19" t="s">
        <v>67</v>
      </c>
      <c r="E19" s="30" t="s">
        <v>537</v>
      </c>
    </row>
    <row r="20" spans="1:18" ht="25.5" x14ac:dyDescent="0.2">
      <c r="A20" s="19" t="s">
        <v>59</v>
      </c>
      <c r="B20" s="24" t="s">
        <v>32</v>
      </c>
      <c r="C20" s="24" t="s">
        <v>422</v>
      </c>
      <c r="D20" s="19" t="s">
        <v>61</v>
      </c>
      <c r="E20" s="25" t="s">
        <v>539</v>
      </c>
      <c r="F20" s="26" t="s">
        <v>412</v>
      </c>
      <c r="G20" s="27">
        <v>0.1</v>
      </c>
      <c r="H20" s="28">
        <v>0</v>
      </c>
      <c r="I20" s="28">
        <f>ROUND(ROUND(H20,2)*ROUND(G20,3),2)</f>
        <v>0</v>
      </c>
      <c r="O20">
        <f>(I20*21)/100</f>
        <v>0</v>
      </c>
      <c r="P20" t="s">
        <v>33</v>
      </c>
    </row>
    <row r="21" spans="1:18" x14ac:dyDescent="0.2">
      <c r="A21" s="29" t="s">
        <v>64</v>
      </c>
      <c r="E21" s="30" t="s">
        <v>61</v>
      </c>
    </row>
    <row r="22" spans="1:18" x14ac:dyDescent="0.2">
      <c r="A22" s="31" t="s">
        <v>65</v>
      </c>
      <c r="E22" s="32" t="s">
        <v>532</v>
      </c>
    </row>
    <row r="23" spans="1:18" ht="89.25" x14ac:dyDescent="0.2">
      <c r="A23" t="s">
        <v>67</v>
      </c>
      <c r="E23" s="30" t="s">
        <v>537</v>
      </c>
    </row>
    <row r="24" spans="1:18" ht="12.75" customHeight="1" x14ac:dyDescent="0.2">
      <c r="A24" s="5" t="s">
        <v>56</v>
      </c>
      <c r="B24" s="5"/>
      <c r="C24" s="33" t="s">
        <v>178</v>
      </c>
      <c r="D24" s="5"/>
      <c r="E24" s="22" t="s">
        <v>565</v>
      </c>
      <c r="F24" s="5"/>
      <c r="G24" s="5"/>
      <c r="H24" s="5"/>
      <c r="I24" s="34">
        <f>0+Q24</f>
        <v>0</v>
      </c>
      <c r="O24">
        <f>0+R24</f>
        <v>0</v>
      </c>
      <c r="Q24">
        <f>0+I25+I29</f>
        <v>0</v>
      </c>
      <c r="R24">
        <f>0+O25+O29</f>
        <v>0</v>
      </c>
    </row>
    <row r="25" spans="1:18" ht="25.5" x14ac:dyDescent="0.2">
      <c r="A25" s="19" t="s">
        <v>59</v>
      </c>
      <c r="B25" s="24" t="s">
        <v>43</v>
      </c>
      <c r="C25" s="24" t="s">
        <v>570</v>
      </c>
      <c r="D25" s="19" t="s">
        <v>61</v>
      </c>
      <c r="E25" s="25" t="s">
        <v>571</v>
      </c>
      <c r="F25" s="26" t="s">
        <v>548</v>
      </c>
      <c r="G25" s="27">
        <v>1</v>
      </c>
      <c r="H25" s="28">
        <v>0</v>
      </c>
      <c r="I25" s="28">
        <f>ROUND(ROUND(H25,2)*ROUND(G25,3),2)</f>
        <v>0</v>
      </c>
      <c r="O25">
        <f>(I25*21)/100</f>
        <v>0</v>
      </c>
      <c r="P25" t="s">
        <v>33</v>
      </c>
    </row>
    <row r="26" spans="1:18" x14ac:dyDescent="0.2">
      <c r="A26" s="29" t="s">
        <v>64</v>
      </c>
      <c r="E26" s="30" t="s">
        <v>61</v>
      </c>
    </row>
    <row r="27" spans="1:18" x14ac:dyDescent="0.2">
      <c r="A27" s="31" t="s">
        <v>65</v>
      </c>
      <c r="E27" s="32" t="s">
        <v>532</v>
      </c>
    </row>
    <row r="28" spans="1:18" ht="114.75" x14ac:dyDescent="0.2">
      <c r="A28" t="s">
        <v>67</v>
      </c>
      <c r="E28" s="30" t="s">
        <v>572</v>
      </c>
    </row>
    <row r="29" spans="1:18" x14ac:dyDescent="0.2">
      <c r="A29" s="19" t="s">
        <v>59</v>
      </c>
      <c r="B29" s="24" t="s">
        <v>45</v>
      </c>
      <c r="C29" s="24" t="s">
        <v>573</v>
      </c>
      <c r="D29" s="19" t="s">
        <v>61</v>
      </c>
      <c r="E29" s="25" t="s">
        <v>574</v>
      </c>
      <c r="F29" s="26" t="s">
        <v>548</v>
      </c>
      <c r="G29" s="27">
        <v>1</v>
      </c>
      <c r="H29" s="28">
        <v>0</v>
      </c>
      <c r="I29" s="28">
        <f>ROUND(ROUND(H29,2)*ROUND(G29,3),2)</f>
        <v>0</v>
      </c>
      <c r="O29">
        <f>(I29*21)/100</f>
        <v>0</v>
      </c>
      <c r="P29" t="s">
        <v>33</v>
      </c>
    </row>
    <row r="30" spans="1:18" x14ac:dyDescent="0.2">
      <c r="A30" s="29" t="s">
        <v>64</v>
      </c>
      <c r="E30" s="30" t="s">
        <v>61</v>
      </c>
    </row>
    <row r="31" spans="1:18" x14ac:dyDescent="0.2">
      <c r="A31" s="31" t="s">
        <v>65</v>
      </c>
      <c r="E31" s="32" t="s">
        <v>532</v>
      </c>
    </row>
    <row r="32" spans="1:18" x14ac:dyDescent="0.2">
      <c r="A32" t="s">
        <v>67</v>
      </c>
      <c r="E32" s="30" t="s">
        <v>569</v>
      </c>
    </row>
    <row r="33" spans="1:18" ht="12.75" customHeight="1" x14ac:dyDescent="0.2">
      <c r="A33" s="5" t="s">
        <v>56</v>
      </c>
      <c r="B33" s="5"/>
      <c r="C33" s="33" t="s">
        <v>604</v>
      </c>
      <c r="D33" s="5"/>
      <c r="E33" s="22" t="s">
        <v>605</v>
      </c>
      <c r="F33" s="5"/>
      <c r="G33" s="5"/>
      <c r="H33" s="5"/>
      <c r="I33" s="34">
        <f>0+Q33</f>
        <v>0</v>
      </c>
      <c r="O33">
        <f>0+R33</f>
        <v>0</v>
      </c>
      <c r="Q33">
        <f>0+I34+I38+I42+I46</f>
        <v>0</v>
      </c>
      <c r="R33">
        <f>0+O34+O38+O42+O46</f>
        <v>0</v>
      </c>
    </row>
    <row r="34" spans="1:18" x14ac:dyDescent="0.2">
      <c r="A34" s="19" t="s">
        <v>59</v>
      </c>
      <c r="B34" s="24" t="s">
        <v>47</v>
      </c>
      <c r="C34" s="24" t="s">
        <v>609</v>
      </c>
      <c r="D34" s="19" t="s">
        <v>61</v>
      </c>
      <c r="E34" s="25" t="s">
        <v>610</v>
      </c>
      <c r="F34" s="26" t="s">
        <v>568</v>
      </c>
      <c r="G34" s="27">
        <v>1</v>
      </c>
      <c r="H34" s="28">
        <v>0</v>
      </c>
      <c r="I34" s="28">
        <f>ROUND(ROUND(H34,2)*ROUND(G34,3),2)</f>
        <v>0</v>
      </c>
      <c r="O34">
        <f>(I34*21)/100</f>
        <v>0</v>
      </c>
      <c r="P34" t="s">
        <v>33</v>
      </c>
    </row>
    <row r="35" spans="1:18" x14ac:dyDescent="0.2">
      <c r="A35" s="29" t="s">
        <v>64</v>
      </c>
      <c r="E35" s="30" t="s">
        <v>61</v>
      </c>
    </row>
    <row r="36" spans="1:18" x14ac:dyDescent="0.2">
      <c r="A36" s="31" t="s">
        <v>65</v>
      </c>
      <c r="E36" s="32" t="s">
        <v>532</v>
      </c>
    </row>
    <row r="37" spans="1:18" ht="51" x14ac:dyDescent="0.2">
      <c r="A37" t="s">
        <v>67</v>
      </c>
      <c r="E37" s="30" t="s">
        <v>611</v>
      </c>
    </row>
    <row r="38" spans="1:18" x14ac:dyDescent="0.2">
      <c r="A38" s="19" t="s">
        <v>59</v>
      </c>
      <c r="B38" s="24" t="s">
        <v>86</v>
      </c>
      <c r="C38" s="24" t="s">
        <v>612</v>
      </c>
      <c r="D38" s="19" t="s">
        <v>61</v>
      </c>
      <c r="E38" s="25" t="s">
        <v>613</v>
      </c>
      <c r="F38" s="26" t="s">
        <v>588</v>
      </c>
      <c r="G38" s="27">
        <v>6</v>
      </c>
      <c r="H38" s="28">
        <v>0</v>
      </c>
      <c r="I38" s="28">
        <f>ROUND(ROUND(H38,2)*ROUND(G38,3),2)</f>
        <v>0</v>
      </c>
      <c r="O38">
        <f>(I38*21)/100</f>
        <v>0</v>
      </c>
      <c r="P38" t="s">
        <v>33</v>
      </c>
    </row>
    <row r="39" spans="1:18" x14ac:dyDescent="0.2">
      <c r="A39" s="29" t="s">
        <v>64</v>
      </c>
      <c r="E39" s="30" t="s">
        <v>61</v>
      </c>
    </row>
    <row r="40" spans="1:18" x14ac:dyDescent="0.2">
      <c r="A40" s="31" t="s">
        <v>65</v>
      </c>
      <c r="E40" s="32" t="s">
        <v>532</v>
      </c>
    </row>
    <row r="41" spans="1:18" ht="38.25" x14ac:dyDescent="0.2">
      <c r="A41" t="s">
        <v>67</v>
      </c>
      <c r="E41" s="30" t="s">
        <v>614</v>
      </c>
    </row>
    <row r="42" spans="1:18" x14ac:dyDescent="0.2">
      <c r="A42" s="19" t="s">
        <v>59</v>
      </c>
      <c r="B42" s="24" t="s">
        <v>90</v>
      </c>
      <c r="C42" s="24" t="s">
        <v>615</v>
      </c>
      <c r="D42" s="19" t="s">
        <v>61</v>
      </c>
      <c r="E42" s="25" t="s">
        <v>616</v>
      </c>
      <c r="F42" s="26" t="s">
        <v>568</v>
      </c>
      <c r="G42" s="27">
        <v>2</v>
      </c>
      <c r="H42" s="28">
        <v>0</v>
      </c>
      <c r="I42" s="28">
        <f>ROUND(ROUND(H42,2)*ROUND(G42,3),2)</f>
        <v>0</v>
      </c>
      <c r="O42">
        <f>(I42*21)/100</f>
        <v>0</v>
      </c>
      <c r="P42" t="s">
        <v>33</v>
      </c>
    </row>
    <row r="43" spans="1:18" x14ac:dyDescent="0.2">
      <c r="A43" s="29" t="s">
        <v>64</v>
      </c>
      <c r="E43" s="30" t="s">
        <v>61</v>
      </c>
    </row>
    <row r="44" spans="1:18" x14ac:dyDescent="0.2">
      <c r="A44" s="31" t="s">
        <v>65</v>
      </c>
      <c r="E44" s="32" t="s">
        <v>532</v>
      </c>
    </row>
    <row r="45" spans="1:18" ht="38.25" x14ac:dyDescent="0.2">
      <c r="A45" t="s">
        <v>67</v>
      </c>
      <c r="E45" s="30" t="s">
        <v>617</v>
      </c>
    </row>
    <row r="46" spans="1:18" x14ac:dyDescent="0.2">
      <c r="A46" s="19" t="s">
        <v>59</v>
      </c>
      <c r="B46" s="24" t="s">
        <v>50</v>
      </c>
      <c r="C46" s="24" t="s">
        <v>618</v>
      </c>
      <c r="D46" s="19" t="s">
        <v>61</v>
      </c>
      <c r="E46" s="25" t="s">
        <v>619</v>
      </c>
      <c r="F46" s="26" t="s">
        <v>568</v>
      </c>
      <c r="G46" s="27">
        <v>4</v>
      </c>
      <c r="H46" s="28">
        <v>0</v>
      </c>
      <c r="I46" s="28">
        <f>ROUND(ROUND(H46,2)*ROUND(G46,3),2)</f>
        <v>0</v>
      </c>
      <c r="O46">
        <f>(I46*21)/100</f>
        <v>0</v>
      </c>
      <c r="P46" t="s">
        <v>33</v>
      </c>
    </row>
    <row r="47" spans="1:18" x14ac:dyDescent="0.2">
      <c r="A47" s="29" t="s">
        <v>64</v>
      </c>
      <c r="E47" s="30" t="s">
        <v>61</v>
      </c>
    </row>
    <row r="48" spans="1:18" x14ac:dyDescent="0.2">
      <c r="A48" s="31" t="s">
        <v>65</v>
      </c>
      <c r="E48" s="32" t="s">
        <v>532</v>
      </c>
    </row>
    <row r="49" spans="1:18" ht="38.25" x14ac:dyDescent="0.2">
      <c r="A49" t="s">
        <v>67</v>
      </c>
      <c r="E49" s="30" t="s">
        <v>620</v>
      </c>
    </row>
    <row r="50" spans="1:18" ht="12.75" customHeight="1" x14ac:dyDescent="0.2">
      <c r="A50" s="5" t="s">
        <v>56</v>
      </c>
      <c r="B50" s="5"/>
      <c r="C50" s="33" t="s">
        <v>644</v>
      </c>
      <c r="D50" s="5"/>
      <c r="E50" s="22" t="s">
        <v>645</v>
      </c>
      <c r="F50" s="5"/>
      <c r="G50" s="5"/>
      <c r="H50" s="5"/>
      <c r="I50" s="34">
        <f>0+Q50</f>
        <v>0</v>
      </c>
      <c r="O50">
        <f>0+R50</f>
        <v>0</v>
      </c>
      <c r="Q50">
        <f>0+I51</f>
        <v>0</v>
      </c>
      <c r="R50">
        <f>0+O51</f>
        <v>0</v>
      </c>
    </row>
    <row r="51" spans="1:18" ht="25.5" x14ac:dyDescent="0.2">
      <c r="A51" s="19" t="s">
        <v>59</v>
      </c>
      <c r="B51" s="24" t="s">
        <v>52</v>
      </c>
      <c r="C51" s="24" t="s">
        <v>646</v>
      </c>
      <c r="D51" s="19" t="s">
        <v>61</v>
      </c>
      <c r="E51" s="25" t="s">
        <v>727</v>
      </c>
      <c r="F51" s="26" t="s">
        <v>568</v>
      </c>
      <c r="G51" s="27">
        <v>2</v>
      </c>
      <c r="H51" s="28">
        <v>0</v>
      </c>
      <c r="I51" s="28">
        <f>ROUND(ROUND(H51,2)*ROUND(G51,3),2)</f>
        <v>0</v>
      </c>
      <c r="O51">
        <f>(I51*21)/100</f>
        <v>0</v>
      </c>
      <c r="P51" t="s">
        <v>33</v>
      </c>
    </row>
    <row r="52" spans="1:18" x14ac:dyDescent="0.2">
      <c r="A52" s="29" t="s">
        <v>64</v>
      </c>
      <c r="E52" s="30" t="s">
        <v>61</v>
      </c>
    </row>
    <row r="53" spans="1:18" x14ac:dyDescent="0.2">
      <c r="A53" s="31" t="s">
        <v>65</v>
      </c>
      <c r="E53" s="32" t="s">
        <v>532</v>
      </c>
    </row>
    <row r="54" spans="1:18" ht="140.25" x14ac:dyDescent="0.2">
      <c r="A54" t="s">
        <v>67</v>
      </c>
      <c r="E54" s="30" t="s">
        <v>728</v>
      </c>
    </row>
    <row r="55" spans="1:18" ht="12.75" customHeight="1" x14ac:dyDescent="0.2">
      <c r="A55" s="5" t="s">
        <v>56</v>
      </c>
      <c r="B55" s="5"/>
      <c r="C55" s="33" t="s">
        <v>478</v>
      </c>
      <c r="D55" s="5"/>
      <c r="E55" s="22" t="s">
        <v>670</v>
      </c>
      <c r="F55" s="5"/>
      <c r="G55" s="5"/>
      <c r="H55" s="5"/>
      <c r="I55" s="34">
        <f>0+Q55</f>
        <v>0</v>
      </c>
      <c r="O55">
        <f>0+R55</f>
        <v>0</v>
      </c>
      <c r="Q55">
        <f>0+I56+I60+I64+I68+I72+I76+I80+I84+I88+I92+I96</f>
        <v>0</v>
      </c>
      <c r="R55">
        <f>0+O56+O60+O64+O68+O72+O76+O80+O84+O88+O92+O96</f>
        <v>0</v>
      </c>
    </row>
    <row r="56" spans="1:18" ht="25.5" x14ac:dyDescent="0.2">
      <c r="A56" s="19" t="s">
        <v>59</v>
      </c>
      <c r="B56" s="24" t="s">
        <v>101</v>
      </c>
      <c r="C56" s="24" t="s">
        <v>674</v>
      </c>
      <c r="D56" s="19" t="s">
        <v>61</v>
      </c>
      <c r="E56" s="25" t="s">
        <v>675</v>
      </c>
      <c r="F56" s="26" t="s">
        <v>568</v>
      </c>
      <c r="G56" s="27">
        <v>1</v>
      </c>
      <c r="H56" s="28">
        <v>0</v>
      </c>
      <c r="I56" s="28">
        <f>ROUND(ROUND(H56,2)*ROUND(G56,3),2)</f>
        <v>0</v>
      </c>
      <c r="O56">
        <f>(I56*21)/100</f>
        <v>0</v>
      </c>
      <c r="P56" t="s">
        <v>33</v>
      </c>
    </row>
    <row r="57" spans="1:18" x14ac:dyDescent="0.2">
      <c r="A57" s="29" t="s">
        <v>64</v>
      </c>
      <c r="E57" s="30" t="s">
        <v>61</v>
      </c>
    </row>
    <row r="58" spans="1:18" x14ac:dyDescent="0.2">
      <c r="A58" s="31" t="s">
        <v>65</v>
      </c>
      <c r="E58" s="32" t="s">
        <v>532</v>
      </c>
    </row>
    <row r="59" spans="1:18" ht="38.25" x14ac:dyDescent="0.2">
      <c r="A59" t="s">
        <v>67</v>
      </c>
      <c r="E59" s="30" t="s">
        <v>676</v>
      </c>
    </row>
    <row r="60" spans="1:18" x14ac:dyDescent="0.2">
      <c r="A60" s="19" t="s">
        <v>59</v>
      </c>
      <c r="B60" s="24" t="s">
        <v>106</v>
      </c>
      <c r="C60" s="24" t="s">
        <v>677</v>
      </c>
      <c r="D60" s="19" t="s">
        <v>61</v>
      </c>
      <c r="E60" s="25" t="s">
        <v>678</v>
      </c>
      <c r="F60" s="26" t="s">
        <v>568</v>
      </c>
      <c r="G60" s="27">
        <v>4</v>
      </c>
      <c r="H60" s="28">
        <v>0</v>
      </c>
      <c r="I60" s="28">
        <f>ROUND(ROUND(H60,2)*ROUND(G60,3),2)</f>
        <v>0</v>
      </c>
      <c r="O60">
        <f>(I60*21)/100</f>
        <v>0</v>
      </c>
      <c r="P60" t="s">
        <v>33</v>
      </c>
    </row>
    <row r="61" spans="1:18" x14ac:dyDescent="0.2">
      <c r="A61" s="29" t="s">
        <v>64</v>
      </c>
      <c r="E61" s="30" t="s">
        <v>61</v>
      </c>
    </row>
    <row r="62" spans="1:18" x14ac:dyDescent="0.2">
      <c r="A62" s="31" t="s">
        <v>65</v>
      </c>
      <c r="E62" s="32" t="s">
        <v>532</v>
      </c>
    </row>
    <row r="63" spans="1:18" ht="38.25" x14ac:dyDescent="0.2">
      <c r="A63" t="s">
        <v>67</v>
      </c>
      <c r="E63" s="30" t="s">
        <v>679</v>
      </c>
    </row>
    <row r="64" spans="1:18" x14ac:dyDescent="0.2">
      <c r="A64" s="19" t="s">
        <v>59</v>
      </c>
      <c r="B64" s="24" t="s">
        <v>110</v>
      </c>
      <c r="C64" s="24" t="s">
        <v>685</v>
      </c>
      <c r="D64" s="19" t="s">
        <v>61</v>
      </c>
      <c r="E64" s="25" t="s">
        <v>686</v>
      </c>
      <c r="F64" s="26" t="s">
        <v>482</v>
      </c>
      <c r="G64" s="27">
        <v>16</v>
      </c>
      <c r="H64" s="28">
        <v>0</v>
      </c>
      <c r="I64" s="28">
        <f>ROUND(ROUND(H64,2)*ROUND(G64,3),2)</f>
        <v>0</v>
      </c>
      <c r="O64">
        <f>(I64*21)/100</f>
        <v>0</v>
      </c>
      <c r="P64" t="s">
        <v>33</v>
      </c>
    </row>
    <row r="65" spans="1:16" x14ac:dyDescent="0.2">
      <c r="A65" s="29" t="s">
        <v>64</v>
      </c>
      <c r="E65" s="30" t="s">
        <v>61</v>
      </c>
    </row>
    <row r="66" spans="1:16" x14ac:dyDescent="0.2">
      <c r="A66" s="31" t="s">
        <v>65</v>
      </c>
      <c r="E66" s="32" t="s">
        <v>532</v>
      </c>
    </row>
    <row r="67" spans="1:16" ht="51" x14ac:dyDescent="0.2">
      <c r="A67" t="s">
        <v>67</v>
      </c>
      <c r="E67" s="30" t="s">
        <v>687</v>
      </c>
    </row>
    <row r="68" spans="1:16" x14ac:dyDescent="0.2">
      <c r="A68" s="19" t="s">
        <v>59</v>
      </c>
      <c r="B68" s="24" t="s">
        <v>114</v>
      </c>
      <c r="C68" s="24" t="s">
        <v>688</v>
      </c>
      <c r="D68" s="19" t="s">
        <v>61</v>
      </c>
      <c r="E68" s="25" t="s">
        <v>689</v>
      </c>
      <c r="F68" s="26" t="s">
        <v>482</v>
      </c>
      <c r="G68" s="27">
        <v>24</v>
      </c>
      <c r="H68" s="28">
        <v>0</v>
      </c>
      <c r="I68" s="28">
        <f>ROUND(ROUND(H68,2)*ROUND(G68,3),2)</f>
        <v>0</v>
      </c>
      <c r="O68">
        <f>(I68*21)/100</f>
        <v>0</v>
      </c>
      <c r="P68" t="s">
        <v>33</v>
      </c>
    </row>
    <row r="69" spans="1:16" x14ac:dyDescent="0.2">
      <c r="A69" s="29" t="s">
        <v>64</v>
      </c>
      <c r="E69" s="30" t="s">
        <v>61</v>
      </c>
    </row>
    <row r="70" spans="1:16" x14ac:dyDescent="0.2">
      <c r="A70" s="31" t="s">
        <v>65</v>
      </c>
      <c r="E70" s="32" t="s">
        <v>532</v>
      </c>
    </row>
    <row r="71" spans="1:16" ht="38.25" x14ac:dyDescent="0.2">
      <c r="A71" t="s">
        <v>67</v>
      </c>
      <c r="E71" s="30" t="s">
        <v>690</v>
      </c>
    </row>
    <row r="72" spans="1:16" x14ac:dyDescent="0.2">
      <c r="A72" s="19" t="s">
        <v>59</v>
      </c>
      <c r="B72" s="24" t="s">
        <v>118</v>
      </c>
      <c r="C72" s="24" t="s">
        <v>480</v>
      </c>
      <c r="D72" s="19" t="s">
        <v>61</v>
      </c>
      <c r="E72" s="25" t="s">
        <v>481</v>
      </c>
      <c r="F72" s="26" t="s">
        <v>482</v>
      </c>
      <c r="G72" s="27">
        <v>8</v>
      </c>
      <c r="H72" s="28">
        <v>0</v>
      </c>
      <c r="I72" s="28">
        <f>ROUND(ROUND(H72,2)*ROUND(G72,3),2)</f>
        <v>0</v>
      </c>
      <c r="O72">
        <f>(I72*21)/100</f>
        <v>0</v>
      </c>
      <c r="P72" t="s">
        <v>33</v>
      </c>
    </row>
    <row r="73" spans="1:16" x14ac:dyDescent="0.2">
      <c r="A73" s="29" t="s">
        <v>64</v>
      </c>
      <c r="E73" s="30" t="s">
        <v>61</v>
      </c>
    </row>
    <row r="74" spans="1:16" x14ac:dyDescent="0.2">
      <c r="A74" s="31" t="s">
        <v>65</v>
      </c>
      <c r="E74" s="32" t="s">
        <v>532</v>
      </c>
    </row>
    <row r="75" spans="1:16" ht="38.25" x14ac:dyDescent="0.2">
      <c r="A75" t="s">
        <v>67</v>
      </c>
      <c r="E75" s="30" t="s">
        <v>691</v>
      </c>
    </row>
    <row r="76" spans="1:16" x14ac:dyDescent="0.2">
      <c r="A76" s="19" t="s">
        <v>59</v>
      </c>
      <c r="B76" s="24" t="s">
        <v>125</v>
      </c>
      <c r="C76" s="24" t="s">
        <v>692</v>
      </c>
      <c r="D76" s="19" t="s">
        <v>61</v>
      </c>
      <c r="E76" s="25" t="s">
        <v>693</v>
      </c>
      <c r="F76" s="26" t="s">
        <v>482</v>
      </c>
      <c r="G76" s="27">
        <v>40</v>
      </c>
      <c r="H76" s="28">
        <v>0</v>
      </c>
      <c r="I76" s="28">
        <f>ROUND(ROUND(H76,2)*ROUND(G76,3),2)</f>
        <v>0</v>
      </c>
      <c r="O76">
        <f>(I76*21)/100</f>
        <v>0</v>
      </c>
      <c r="P76" t="s">
        <v>33</v>
      </c>
    </row>
    <row r="77" spans="1:16" x14ac:dyDescent="0.2">
      <c r="A77" s="29" t="s">
        <v>64</v>
      </c>
      <c r="E77" s="30" t="s">
        <v>61</v>
      </c>
    </row>
    <row r="78" spans="1:16" x14ac:dyDescent="0.2">
      <c r="A78" s="31" t="s">
        <v>65</v>
      </c>
      <c r="E78" s="32" t="s">
        <v>532</v>
      </c>
    </row>
    <row r="79" spans="1:16" ht="38.25" x14ac:dyDescent="0.2">
      <c r="A79" t="s">
        <v>67</v>
      </c>
      <c r="E79" s="30" t="s">
        <v>694</v>
      </c>
    </row>
    <row r="80" spans="1:16" x14ac:dyDescent="0.2">
      <c r="A80" s="19" t="s">
        <v>59</v>
      </c>
      <c r="B80" s="24" t="s">
        <v>129</v>
      </c>
      <c r="C80" s="24" t="s">
        <v>695</v>
      </c>
      <c r="D80" s="19" t="s">
        <v>61</v>
      </c>
      <c r="E80" s="25" t="s">
        <v>696</v>
      </c>
      <c r="F80" s="26" t="s">
        <v>482</v>
      </c>
      <c r="G80" s="27">
        <v>20</v>
      </c>
      <c r="H80" s="28">
        <v>0</v>
      </c>
      <c r="I80" s="28">
        <f>ROUND(ROUND(H80,2)*ROUND(G80,3),2)</f>
        <v>0</v>
      </c>
      <c r="O80">
        <f>(I80*21)/100</f>
        <v>0</v>
      </c>
      <c r="P80" t="s">
        <v>33</v>
      </c>
    </row>
    <row r="81" spans="1:16" x14ac:dyDescent="0.2">
      <c r="A81" s="29" t="s">
        <v>64</v>
      </c>
      <c r="E81" s="30" t="s">
        <v>61</v>
      </c>
    </row>
    <row r="82" spans="1:16" x14ac:dyDescent="0.2">
      <c r="A82" s="31" t="s">
        <v>65</v>
      </c>
      <c r="E82" s="32" t="s">
        <v>532</v>
      </c>
    </row>
    <row r="83" spans="1:16" ht="38.25" x14ac:dyDescent="0.2">
      <c r="A83" t="s">
        <v>67</v>
      </c>
      <c r="E83" s="30" t="s">
        <v>697</v>
      </c>
    </row>
    <row r="84" spans="1:16" ht="25.5" x14ac:dyDescent="0.2">
      <c r="A84" s="19" t="s">
        <v>59</v>
      </c>
      <c r="B84" s="24" t="s">
        <v>133</v>
      </c>
      <c r="C84" s="24" t="s">
        <v>698</v>
      </c>
      <c r="D84" s="19" t="s">
        <v>61</v>
      </c>
      <c r="E84" s="25" t="s">
        <v>699</v>
      </c>
      <c r="F84" s="26" t="s">
        <v>568</v>
      </c>
      <c r="G84" s="27">
        <v>1</v>
      </c>
      <c r="H84" s="28">
        <v>0</v>
      </c>
      <c r="I84" s="28">
        <f>ROUND(ROUND(H84,2)*ROUND(G84,3),2)</f>
        <v>0</v>
      </c>
      <c r="O84">
        <f>(I84*21)/100</f>
        <v>0</v>
      </c>
      <c r="P84" t="s">
        <v>33</v>
      </c>
    </row>
    <row r="85" spans="1:16" x14ac:dyDescent="0.2">
      <c r="A85" s="29" t="s">
        <v>64</v>
      </c>
      <c r="E85" s="30" t="s">
        <v>61</v>
      </c>
    </row>
    <row r="86" spans="1:16" x14ac:dyDescent="0.2">
      <c r="A86" s="31" t="s">
        <v>65</v>
      </c>
      <c r="E86" s="32" t="s">
        <v>532</v>
      </c>
    </row>
    <row r="87" spans="1:16" ht="63.75" x14ac:dyDescent="0.2">
      <c r="A87" t="s">
        <v>67</v>
      </c>
      <c r="E87" s="30" t="s">
        <v>700</v>
      </c>
    </row>
    <row r="88" spans="1:16" ht="38.25" x14ac:dyDescent="0.2">
      <c r="A88" s="19" t="s">
        <v>59</v>
      </c>
      <c r="B88" s="24" t="s">
        <v>137</v>
      </c>
      <c r="C88" s="24" t="s">
        <v>701</v>
      </c>
      <c r="D88" s="19" t="s">
        <v>61</v>
      </c>
      <c r="E88" s="25" t="s">
        <v>702</v>
      </c>
      <c r="F88" s="26" t="s">
        <v>568</v>
      </c>
      <c r="G88" s="27">
        <v>1</v>
      </c>
      <c r="H88" s="28">
        <v>0</v>
      </c>
      <c r="I88" s="28">
        <f>ROUND(ROUND(H88,2)*ROUND(G88,3),2)</f>
        <v>0</v>
      </c>
      <c r="O88">
        <f>(I88*21)/100</f>
        <v>0</v>
      </c>
      <c r="P88" t="s">
        <v>33</v>
      </c>
    </row>
    <row r="89" spans="1:16" x14ac:dyDescent="0.2">
      <c r="A89" s="29" t="s">
        <v>64</v>
      </c>
      <c r="E89" s="30" t="s">
        <v>61</v>
      </c>
    </row>
    <row r="90" spans="1:16" x14ac:dyDescent="0.2">
      <c r="A90" s="31" t="s">
        <v>65</v>
      </c>
      <c r="E90" s="32" t="s">
        <v>532</v>
      </c>
    </row>
    <row r="91" spans="1:16" ht="38.25" x14ac:dyDescent="0.2">
      <c r="A91" t="s">
        <v>67</v>
      </c>
      <c r="E91" s="30" t="s">
        <v>703</v>
      </c>
    </row>
    <row r="92" spans="1:16" x14ac:dyDescent="0.2">
      <c r="A92" s="19" t="s">
        <v>59</v>
      </c>
      <c r="B92" s="24" t="s">
        <v>141</v>
      </c>
      <c r="C92" s="24" t="s">
        <v>704</v>
      </c>
      <c r="D92" s="19" t="s">
        <v>61</v>
      </c>
      <c r="E92" s="25" t="s">
        <v>705</v>
      </c>
      <c r="F92" s="26" t="s">
        <v>482</v>
      </c>
      <c r="G92" s="27">
        <v>40</v>
      </c>
      <c r="H92" s="28">
        <v>0</v>
      </c>
      <c r="I92" s="28">
        <f>ROUND(ROUND(H92,2)*ROUND(G92,3),2)</f>
        <v>0</v>
      </c>
      <c r="O92">
        <f>(I92*21)/100</f>
        <v>0</v>
      </c>
      <c r="P92" t="s">
        <v>33</v>
      </c>
    </row>
    <row r="93" spans="1:16" x14ac:dyDescent="0.2">
      <c r="A93" s="29" t="s">
        <v>64</v>
      </c>
      <c r="E93" s="30" t="s">
        <v>61</v>
      </c>
    </row>
    <row r="94" spans="1:16" x14ac:dyDescent="0.2">
      <c r="A94" s="31" t="s">
        <v>65</v>
      </c>
      <c r="E94" s="32" t="s">
        <v>532</v>
      </c>
    </row>
    <row r="95" spans="1:16" ht="38.25" x14ac:dyDescent="0.2">
      <c r="A95" t="s">
        <v>67</v>
      </c>
      <c r="E95" s="30" t="s">
        <v>706</v>
      </c>
    </row>
    <row r="96" spans="1:16" x14ac:dyDescent="0.2">
      <c r="A96" s="19" t="s">
        <v>59</v>
      </c>
      <c r="B96" s="24" t="s">
        <v>145</v>
      </c>
      <c r="C96" s="24" t="s">
        <v>707</v>
      </c>
      <c r="D96" s="19" t="s">
        <v>61</v>
      </c>
      <c r="E96" s="25" t="s">
        <v>708</v>
      </c>
      <c r="F96" s="26" t="s">
        <v>482</v>
      </c>
      <c r="G96" s="27">
        <v>40</v>
      </c>
      <c r="H96" s="28">
        <v>0</v>
      </c>
      <c r="I96" s="28">
        <f>ROUND(ROUND(H96,2)*ROUND(G96,3),2)</f>
        <v>0</v>
      </c>
      <c r="O96">
        <f>(I96*21)/100</f>
        <v>0</v>
      </c>
      <c r="P96" t="s">
        <v>33</v>
      </c>
    </row>
    <row r="97" spans="1:18" x14ac:dyDescent="0.2">
      <c r="A97" s="29" t="s">
        <v>64</v>
      </c>
      <c r="E97" s="30" t="s">
        <v>61</v>
      </c>
    </row>
    <row r="98" spans="1:18" x14ac:dyDescent="0.2">
      <c r="A98" s="31" t="s">
        <v>65</v>
      </c>
      <c r="E98" s="32" t="s">
        <v>532</v>
      </c>
    </row>
    <row r="99" spans="1:18" ht="38.25" x14ac:dyDescent="0.2">
      <c r="A99" t="s">
        <v>67</v>
      </c>
      <c r="E99" s="30" t="s">
        <v>709</v>
      </c>
    </row>
    <row r="100" spans="1:18" ht="12.75" customHeight="1" x14ac:dyDescent="0.2">
      <c r="A100" s="5" t="s">
        <v>56</v>
      </c>
      <c r="B100" s="5"/>
      <c r="C100" s="33" t="s">
        <v>710</v>
      </c>
      <c r="D100" s="5"/>
      <c r="E100" s="22" t="s">
        <v>711</v>
      </c>
      <c r="F100" s="5"/>
      <c r="G100" s="5"/>
      <c r="H100" s="5"/>
      <c r="I100" s="34">
        <f>0+Q100</f>
        <v>0</v>
      </c>
      <c r="O100">
        <f>0+R100</f>
        <v>0</v>
      </c>
      <c r="Q100">
        <f>0+I101+I105+I109+I113</f>
        <v>0</v>
      </c>
      <c r="R100">
        <f>0+O101+O105+O109+O113</f>
        <v>0</v>
      </c>
    </row>
    <row r="101" spans="1:18" x14ac:dyDescent="0.2">
      <c r="A101" s="19" t="s">
        <v>59</v>
      </c>
      <c r="B101" s="24" t="s">
        <v>149</v>
      </c>
      <c r="C101" s="24" t="s">
        <v>712</v>
      </c>
      <c r="D101" s="19" t="s">
        <v>61</v>
      </c>
      <c r="E101" s="25" t="s">
        <v>713</v>
      </c>
      <c r="F101" s="26" t="s">
        <v>568</v>
      </c>
      <c r="G101" s="27">
        <v>40</v>
      </c>
      <c r="H101" s="28">
        <v>0</v>
      </c>
      <c r="I101" s="28">
        <f>ROUND(ROUND(H101,2)*ROUND(G101,3),2)</f>
        <v>0</v>
      </c>
      <c r="O101">
        <f>(I101*21)/100</f>
        <v>0</v>
      </c>
      <c r="P101" t="s">
        <v>33</v>
      </c>
    </row>
    <row r="102" spans="1:18" x14ac:dyDescent="0.2">
      <c r="A102" s="29" t="s">
        <v>64</v>
      </c>
      <c r="E102" s="30" t="s">
        <v>61</v>
      </c>
    </row>
    <row r="103" spans="1:18" x14ac:dyDescent="0.2">
      <c r="A103" s="31" t="s">
        <v>65</v>
      </c>
      <c r="E103" s="32" t="s">
        <v>532</v>
      </c>
    </row>
    <row r="104" spans="1:18" ht="38.25" x14ac:dyDescent="0.2">
      <c r="A104" t="s">
        <v>67</v>
      </c>
      <c r="E104" s="30" t="s">
        <v>714</v>
      </c>
    </row>
    <row r="105" spans="1:18" x14ac:dyDescent="0.2">
      <c r="A105" s="19" t="s">
        <v>59</v>
      </c>
      <c r="B105" s="24" t="s">
        <v>152</v>
      </c>
      <c r="C105" s="24" t="s">
        <v>715</v>
      </c>
      <c r="D105" s="19" t="s">
        <v>61</v>
      </c>
      <c r="E105" s="25" t="s">
        <v>716</v>
      </c>
      <c r="F105" s="26" t="s">
        <v>568</v>
      </c>
      <c r="G105" s="27">
        <v>40</v>
      </c>
      <c r="H105" s="28">
        <v>0</v>
      </c>
      <c r="I105" s="28">
        <f>ROUND(ROUND(H105,2)*ROUND(G105,3),2)</f>
        <v>0</v>
      </c>
      <c r="O105">
        <f>(I105*21)/100</f>
        <v>0</v>
      </c>
      <c r="P105" t="s">
        <v>33</v>
      </c>
    </row>
    <row r="106" spans="1:18" x14ac:dyDescent="0.2">
      <c r="A106" s="29" t="s">
        <v>64</v>
      </c>
      <c r="E106" s="30" t="s">
        <v>61</v>
      </c>
    </row>
    <row r="107" spans="1:18" x14ac:dyDescent="0.2">
      <c r="A107" s="31" t="s">
        <v>65</v>
      </c>
      <c r="E107" s="32" t="s">
        <v>532</v>
      </c>
    </row>
    <row r="108" spans="1:18" ht="38.25" x14ac:dyDescent="0.2">
      <c r="A108" t="s">
        <v>67</v>
      </c>
      <c r="E108" s="30" t="s">
        <v>714</v>
      </c>
    </row>
    <row r="109" spans="1:18" x14ac:dyDescent="0.2">
      <c r="A109" s="19" t="s">
        <v>59</v>
      </c>
      <c r="B109" s="24" t="s">
        <v>156</v>
      </c>
      <c r="C109" s="24" t="s">
        <v>717</v>
      </c>
      <c r="D109" s="19" t="s">
        <v>61</v>
      </c>
      <c r="E109" s="25" t="s">
        <v>718</v>
      </c>
      <c r="F109" s="26" t="s">
        <v>568</v>
      </c>
      <c r="G109" s="27">
        <v>40</v>
      </c>
      <c r="H109" s="28">
        <v>0</v>
      </c>
      <c r="I109" s="28">
        <f>ROUND(ROUND(H109,2)*ROUND(G109,3),2)</f>
        <v>0</v>
      </c>
      <c r="O109">
        <f>(I109*21)/100</f>
        <v>0</v>
      </c>
      <c r="P109" t="s">
        <v>33</v>
      </c>
    </row>
    <row r="110" spans="1:18" x14ac:dyDescent="0.2">
      <c r="A110" s="29" t="s">
        <v>64</v>
      </c>
      <c r="E110" s="30" t="s">
        <v>61</v>
      </c>
    </row>
    <row r="111" spans="1:18" x14ac:dyDescent="0.2">
      <c r="A111" s="31" t="s">
        <v>65</v>
      </c>
      <c r="E111" s="32" t="s">
        <v>532</v>
      </c>
    </row>
    <row r="112" spans="1:18" ht="38.25" x14ac:dyDescent="0.2">
      <c r="A112" t="s">
        <v>67</v>
      </c>
      <c r="E112" s="30" t="s">
        <v>714</v>
      </c>
    </row>
    <row r="113" spans="1:16" x14ac:dyDescent="0.2">
      <c r="A113" s="19" t="s">
        <v>59</v>
      </c>
      <c r="B113" s="24" t="s">
        <v>161</v>
      </c>
      <c r="C113" s="24" t="s">
        <v>719</v>
      </c>
      <c r="D113" s="19" t="s">
        <v>61</v>
      </c>
      <c r="E113" s="25" t="s">
        <v>720</v>
      </c>
      <c r="F113" s="26" t="s">
        <v>568</v>
      </c>
      <c r="G113" s="27">
        <v>4</v>
      </c>
      <c r="H113" s="28">
        <v>0</v>
      </c>
      <c r="I113" s="28">
        <f>ROUND(ROUND(H113,2)*ROUND(G113,3),2)</f>
        <v>0</v>
      </c>
      <c r="O113">
        <f>(I113*21)/100</f>
        <v>0</v>
      </c>
      <c r="P113" t="s">
        <v>33</v>
      </c>
    </row>
    <row r="114" spans="1:16" x14ac:dyDescent="0.2">
      <c r="A114" s="29" t="s">
        <v>64</v>
      </c>
      <c r="E114" s="30" t="s">
        <v>61</v>
      </c>
    </row>
    <row r="115" spans="1:16" x14ac:dyDescent="0.2">
      <c r="A115" s="31" t="s">
        <v>65</v>
      </c>
      <c r="E115" s="32" t="s">
        <v>532</v>
      </c>
    </row>
    <row r="116" spans="1:16" ht="38.25" x14ac:dyDescent="0.2">
      <c r="A116" t="s">
        <v>67</v>
      </c>
      <c r="E116" s="30" t="s">
        <v>721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5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0+O11+O16+O29+O46+O51+O56+O61+O66+O75+O80+O89+O110+O119+O132+O137+O162+O223+O256+O261+O306+O311</f>
        <v>0</v>
      </c>
      <c r="P2" t="s">
        <v>32</v>
      </c>
    </row>
    <row r="3" spans="1:18" ht="15" customHeight="1" x14ac:dyDescent="0.25">
      <c r="A3" t="s">
        <v>12</v>
      </c>
      <c r="B3" s="10" t="s">
        <v>14</v>
      </c>
      <c r="C3" s="40" t="s">
        <v>15</v>
      </c>
      <c r="D3" s="36"/>
      <c r="E3" s="11" t="s">
        <v>16</v>
      </c>
      <c r="F3" s="1"/>
      <c r="G3" s="8"/>
      <c r="H3" s="7" t="s">
        <v>735</v>
      </c>
      <c r="I3" s="35">
        <f>0+I11+I16+I29+I46+I51+I56+I61+I66+I75+I80+I89+I110+I119+I132+I137+I162+I223+I256+I261+I306+I311</f>
        <v>0</v>
      </c>
      <c r="O3" t="s">
        <v>29</v>
      </c>
      <c r="P3" t="s">
        <v>33</v>
      </c>
    </row>
    <row r="4" spans="1:18" ht="15" customHeight="1" x14ac:dyDescent="0.25">
      <c r="A4" t="s">
        <v>17</v>
      </c>
      <c r="B4" s="10" t="s">
        <v>18</v>
      </c>
      <c r="C4" s="40" t="s">
        <v>729</v>
      </c>
      <c r="D4" s="36"/>
      <c r="E4" s="11" t="s">
        <v>730</v>
      </c>
      <c r="F4" s="1"/>
      <c r="G4" s="1"/>
      <c r="H4" s="9"/>
      <c r="I4" s="9"/>
      <c r="O4" t="s">
        <v>30</v>
      </c>
      <c r="P4" t="s">
        <v>33</v>
      </c>
    </row>
    <row r="5" spans="1:18" ht="12.75" customHeight="1" x14ac:dyDescent="0.25">
      <c r="A5" t="s">
        <v>21</v>
      </c>
      <c r="B5" s="10" t="s">
        <v>18</v>
      </c>
      <c r="C5" s="40" t="s">
        <v>731</v>
      </c>
      <c r="D5" s="36"/>
      <c r="E5" s="11" t="s">
        <v>732</v>
      </c>
      <c r="F5" s="1"/>
      <c r="G5" s="1"/>
      <c r="H5" s="1"/>
      <c r="I5" s="1"/>
      <c r="O5" t="s">
        <v>31</v>
      </c>
      <c r="P5" t="s">
        <v>33</v>
      </c>
    </row>
    <row r="6" spans="1:18" ht="12.75" customHeight="1" x14ac:dyDescent="0.25">
      <c r="A6" t="s">
        <v>24</v>
      </c>
      <c r="B6" s="10" t="s">
        <v>18</v>
      </c>
      <c r="C6" s="40" t="s">
        <v>733</v>
      </c>
      <c r="D6" s="36"/>
      <c r="E6" s="11" t="s">
        <v>734</v>
      </c>
      <c r="F6" s="1"/>
      <c r="G6" s="1"/>
      <c r="H6" s="1"/>
      <c r="I6" s="1"/>
    </row>
    <row r="7" spans="1:18" ht="12.75" customHeight="1" x14ac:dyDescent="0.25">
      <c r="A7" t="s">
        <v>27</v>
      </c>
      <c r="B7" s="13" t="s">
        <v>28</v>
      </c>
      <c r="C7" s="41" t="s">
        <v>735</v>
      </c>
      <c r="D7" s="42"/>
      <c r="E7" s="14" t="s">
        <v>736</v>
      </c>
      <c r="F7" s="5"/>
      <c r="G7" s="5"/>
      <c r="H7" s="5"/>
      <c r="I7" s="5"/>
    </row>
    <row r="8" spans="1:18" ht="12.75" customHeight="1" x14ac:dyDescent="0.2">
      <c r="A8" s="39" t="s">
        <v>36</v>
      </c>
      <c r="B8" s="39" t="s">
        <v>38</v>
      </c>
      <c r="C8" s="39" t="s">
        <v>40</v>
      </c>
      <c r="D8" s="39" t="s">
        <v>41</v>
      </c>
      <c r="E8" s="39" t="s">
        <v>42</v>
      </c>
      <c r="F8" s="39" t="s">
        <v>44</v>
      </c>
      <c r="G8" s="39" t="s">
        <v>46</v>
      </c>
      <c r="H8" s="39" t="s">
        <v>48</v>
      </c>
      <c r="I8" s="39"/>
    </row>
    <row r="9" spans="1:18" ht="12.75" customHeight="1" x14ac:dyDescent="0.2">
      <c r="A9" s="39"/>
      <c r="B9" s="39"/>
      <c r="C9" s="39"/>
      <c r="D9" s="39"/>
      <c r="E9" s="39"/>
      <c r="F9" s="39"/>
      <c r="G9" s="39"/>
      <c r="H9" s="12" t="s">
        <v>49</v>
      </c>
      <c r="I9" s="12" t="s">
        <v>51</v>
      </c>
    </row>
    <row r="10" spans="1:18" ht="12.75" customHeight="1" x14ac:dyDescent="0.2">
      <c r="A10" s="12" t="s">
        <v>37</v>
      </c>
      <c r="B10" s="12" t="s">
        <v>39</v>
      </c>
      <c r="C10" s="12" t="s">
        <v>33</v>
      </c>
      <c r="D10" s="12" t="s">
        <v>32</v>
      </c>
      <c r="E10" s="12" t="s">
        <v>43</v>
      </c>
      <c r="F10" s="12" t="s">
        <v>45</v>
      </c>
      <c r="G10" s="12" t="s">
        <v>47</v>
      </c>
      <c r="H10" s="12" t="s">
        <v>50</v>
      </c>
      <c r="I10" s="12" t="s">
        <v>52</v>
      </c>
    </row>
    <row r="11" spans="1:18" ht="12.75" customHeight="1" x14ac:dyDescent="0.2">
      <c r="A11" s="20" t="s">
        <v>56</v>
      </c>
      <c r="B11" s="20"/>
      <c r="C11" s="21" t="s">
        <v>740</v>
      </c>
      <c r="D11" s="20"/>
      <c r="E11" s="22" t="s">
        <v>741</v>
      </c>
      <c r="F11" s="20"/>
      <c r="G11" s="20"/>
      <c r="H11" s="20"/>
      <c r="I11" s="23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9" t="s">
        <v>59</v>
      </c>
      <c r="B12" s="24" t="s">
        <v>39</v>
      </c>
      <c r="C12" s="24" t="s">
        <v>742</v>
      </c>
      <c r="D12" s="19" t="s">
        <v>61</v>
      </c>
      <c r="E12" s="25" t="s">
        <v>743</v>
      </c>
      <c r="F12" s="26" t="s">
        <v>73</v>
      </c>
      <c r="G12" s="27">
        <v>50</v>
      </c>
      <c r="H12" s="28">
        <v>0</v>
      </c>
      <c r="I12" s="28">
        <f>ROUND(ROUND(H12,2)*ROUND(G12,3),2)</f>
        <v>0</v>
      </c>
      <c r="O12">
        <f>(I12*21)/100</f>
        <v>0</v>
      </c>
      <c r="P12" t="s">
        <v>33</v>
      </c>
    </row>
    <row r="13" spans="1:18" x14ac:dyDescent="0.2">
      <c r="A13" s="29" t="s">
        <v>64</v>
      </c>
      <c r="E13" s="30" t="s">
        <v>61</v>
      </c>
    </row>
    <row r="14" spans="1:18" x14ac:dyDescent="0.2">
      <c r="A14" s="31" t="s">
        <v>65</v>
      </c>
      <c r="E14" s="32" t="s">
        <v>744</v>
      </c>
    </row>
    <row r="15" spans="1:18" ht="25.5" x14ac:dyDescent="0.2">
      <c r="A15" t="s">
        <v>67</v>
      </c>
      <c r="E15" s="30" t="s">
        <v>745</v>
      </c>
    </row>
    <row r="16" spans="1:18" ht="12.75" customHeight="1" x14ac:dyDescent="0.2">
      <c r="A16" s="5" t="s">
        <v>56</v>
      </c>
      <c r="B16" s="5"/>
      <c r="C16" s="33" t="s">
        <v>528</v>
      </c>
      <c r="D16" s="5"/>
      <c r="E16" s="22" t="s">
        <v>529</v>
      </c>
      <c r="F16" s="5"/>
      <c r="G16" s="5"/>
      <c r="H16" s="5"/>
      <c r="I16" s="34">
        <f>0+Q16</f>
        <v>0</v>
      </c>
      <c r="O16">
        <f>0+R16</f>
        <v>0</v>
      </c>
      <c r="Q16">
        <f>0+I17+I21+I25</f>
        <v>0</v>
      </c>
      <c r="R16">
        <f>0+O17+O21+O25</f>
        <v>0</v>
      </c>
    </row>
    <row r="17" spans="1:18" x14ac:dyDescent="0.2">
      <c r="A17" s="19" t="s">
        <v>59</v>
      </c>
      <c r="B17" s="24" t="s">
        <v>33</v>
      </c>
      <c r="C17" s="24" t="s">
        <v>75</v>
      </c>
      <c r="D17" s="19" t="s">
        <v>61</v>
      </c>
      <c r="E17" s="25" t="s">
        <v>76</v>
      </c>
      <c r="F17" s="26" t="s">
        <v>77</v>
      </c>
      <c r="G17" s="27">
        <v>20</v>
      </c>
      <c r="H17" s="28">
        <v>0</v>
      </c>
      <c r="I17" s="28">
        <f>ROUND(ROUND(H17,2)*ROUND(G17,3),2)</f>
        <v>0</v>
      </c>
      <c r="O17">
        <f>(I17*21)/100</f>
        <v>0</v>
      </c>
      <c r="P17" t="s">
        <v>33</v>
      </c>
    </row>
    <row r="18" spans="1:18" x14ac:dyDescent="0.2">
      <c r="A18" s="29" t="s">
        <v>64</v>
      </c>
      <c r="E18" s="30" t="s">
        <v>61</v>
      </c>
    </row>
    <row r="19" spans="1:18" x14ac:dyDescent="0.2">
      <c r="A19" s="31" t="s">
        <v>65</v>
      </c>
      <c r="E19" s="32" t="s">
        <v>746</v>
      </c>
    </row>
    <row r="20" spans="1:18" ht="229.5" x14ac:dyDescent="0.2">
      <c r="A20" t="s">
        <v>67</v>
      </c>
      <c r="E20" s="30" t="s">
        <v>533</v>
      </c>
    </row>
    <row r="21" spans="1:18" x14ac:dyDescent="0.2">
      <c r="A21" s="19" t="s">
        <v>59</v>
      </c>
      <c r="B21" s="24" t="s">
        <v>32</v>
      </c>
      <c r="C21" s="24" t="s">
        <v>80</v>
      </c>
      <c r="D21" s="19" t="s">
        <v>61</v>
      </c>
      <c r="E21" s="25" t="s">
        <v>81</v>
      </c>
      <c r="F21" s="26" t="s">
        <v>77</v>
      </c>
      <c r="G21" s="27">
        <v>174</v>
      </c>
      <c r="H21" s="28">
        <v>0</v>
      </c>
      <c r="I21" s="28">
        <f>ROUND(ROUND(H21,2)*ROUND(G21,3),2)</f>
        <v>0</v>
      </c>
      <c r="O21">
        <f>(I21*21)/100</f>
        <v>0</v>
      </c>
      <c r="P21" t="s">
        <v>33</v>
      </c>
    </row>
    <row r="22" spans="1:18" x14ac:dyDescent="0.2">
      <c r="A22" s="29" t="s">
        <v>64</v>
      </c>
      <c r="E22" s="30" t="s">
        <v>61</v>
      </c>
    </row>
    <row r="23" spans="1:18" x14ac:dyDescent="0.2">
      <c r="A23" s="31" t="s">
        <v>65</v>
      </c>
      <c r="E23" s="32" t="s">
        <v>747</v>
      </c>
    </row>
    <row r="24" spans="1:18" ht="229.5" x14ac:dyDescent="0.2">
      <c r="A24" t="s">
        <v>67</v>
      </c>
      <c r="E24" s="30" t="s">
        <v>533</v>
      </c>
    </row>
    <row r="25" spans="1:18" x14ac:dyDescent="0.2">
      <c r="A25" s="19" t="s">
        <v>59</v>
      </c>
      <c r="B25" s="24" t="s">
        <v>43</v>
      </c>
      <c r="C25" s="24" t="s">
        <v>748</v>
      </c>
      <c r="D25" s="19" t="s">
        <v>61</v>
      </c>
      <c r="E25" s="25" t="s">
        <v>749</v>
      </c>
      <c r="F25" s="26" t="s">
        <v>77</v>
      </c>
      <c r="G25" s="27">
        <v>66</v>
      </c>
      <c r="H25" s="28">
        <v>0</v>
      </c>
      <c r="I25" s="28">
        <f>ROUND(ROUND(H25,2)*ROUND(G25,3),2)</f>
        <v>0</v>
      </c>
      <c r="O25">
        <f>(I25*21)/100</f>
        <v>0</v>
      </c>
      <c r="P25" t="s">
        <v>33</v>
      </c>
    </row>
    <row r="26" spans="1:18" x14ac:dyDescent="0.2">
      <c r="A26" s="29" t="s">
        <v>64</v>
      </c>
      <c r="E26" s="30" t="s">
        <v>61</v>
      </c>
    </row>
    <row r="27" spans="1:18" x14ac:dyDescent="0.2">
      <c r="A27" s="31" t="s">
        <v>65</v>
      </c>
      <c r="E27" s="32" t="s">
        <v>750</v>
      </c>
    </row>
    <row r="28" spans="1:18" ht="229.5" x14ac:dyDescent="0.2">
      <c r="A28" t="s">
        <v>67</v>
      </c>
      <c r="E28" s="30" t="s">
        <v>533</v>
      </c>
    </row>
    <row r="29" spans="1:18" ht="12.75" customHeight="1" x14ac:dyDescent="0.2">
      <c r="A29" s="5" t="s">
        <v>56</v>
      </c>
      <c r="B29" s="5"/>
      <c r="C29" s="33" t="s">
        <v>114</v>
      </c>
      <c r="D29" s="5"/>
      <c r="E29" s="22" t="s">
        <v>534</v>
      </c>
      <c r="F29" s="5"/>
      <c r="G29" s="5"/>
      <c r="H29" s="5"/>
      <c r="I29" s="34">
        <f>0+Q29</f>
        <v>0</v>
      </c>
      <c r="O29">
        <f>0+R29</f>
        <v>0</v>
      </c>
      <c r="Q29">
        <f>0+I30+I34+I38+I42</f>
        <v>0</v>
      </c>
      <c r="R29">
        <f>0+O30+O34+O38+O42</f>
        <v>0</v>
      </c>
    </row>
    <row r="30" spans="1:18" ht="38.25" x14ac:dyDescent="0.2">
      <c r="A30" s="19" t="s">
        <v>59</v>
      </c>
      <c r="B30" s="24" t="s">
        <v>45</v>
      </c>
      <c r="C30" s="24" t="s">
        <v>410</v>
      </c>
      <c r="D30" s="19" t="s">
        <v>61</v>
      </c>
      <c r="E30" s="25" t="s">
        <v>751</v>
      </c>
      <c r="F30" s="26" t="s">
        <v>412</v>
      </c>
      <c r="G30" s="27">
        <v>572</v>
      </c>
      <c r="H30" s="28">
        <v>0</v>
      </c>
      <c r="I30" s="28">
        <f>ROUND(ROUND(H30,2)*ROUND(G30,3),2)</f>
        <v>0</v>
      </c>
      <c r="O30">
        <f>(I30*21)/100</f>
        <v>0</v>
      </c>
      <c r="P30" t="s">
        <v>33</v>
      </c>
    </row>
    <row r="31" spans="1:18" x14ac:dyDescent="0.2">
      <c r="A31" s="29" t="s">
        <v>64</v>
      </c>
      <c r="E31" s="30" t="s">
        <v>61</v>
      </c>
    </row>
    <row r="32" spans="1:18" x14ac:dyDescent="0.2">
      <c r="A32" s="31" t="s">
        <v>65</v>
      </c>
      <c r="E32" s="32" t="s">
        <v>752</v>
      </c>
    </row>
    <row r="33" spans="1:18" ht="102" x14ac:dyDescent="0.2">
      <c r="A33" t="s">
        <v>67</v>
      </c>
      <c r="E33" s="30" t="s">
        <v>413</v>
      </c>
    </row>
    <row r="34" spans="1:18" ht="38.25" x14ac:dyDescent="0.2">
      <c r="A34" s="19" t="s">
        <v>59</v>
      </c>
      <c r="B34" s="24" t="s">
        <v>47</v>
      </c>
      <c r="C34" s="24" t="s">
        <v>725</v>
      </c>
      <c r="D34" s="19" t="s">
        <v>61</v>
      </c>
      <c r="E34" s="25" t="s">
        <v>753</v>
      </c>
      <c r="F34" s="26" t="s">
        <v>412</v>
      </c>
      <c r="G34" s="27">
        <v>1</v>
      </c>
      <c r="H34" s="28">
        <v>0</v>
      </c>
      <c r="I34" s="28">
        <f>ROUND(ROUND(H34,2)*ROUND(G34,3),2)</f>
        <v>0</v>
      </c>
      <c r="O34">
        <f>(I34*21)/100</f>
        <v>0</v>
      </c>
      <c r="P34" t="s">
        <v>33</v>
      </c>
    </row>
    <row r="35" spans="1:18" x14ac:dyDescent="0.2">
      <c r="A35" s="29" t="s">
        <v>64</v>
      </c>
      <c r="E35" s="30" t="s">
        <v>61</v>
      </c>
    </row>
    <row r="36" spans="1:18" x14ac:dyDescent="0.2">
      <c r="A36" s="31" t="s">
        <v>65</v>
      </c>
      <c r="E36" s="32" t="s">
        <v>754</v>
      </c>
    </row>
    <row r="37" spans="1:18" ht="102" x14ac:dyDescent="0.2">
      <c r="A37" t="s">
        <v>67</v>
      </c>
      <c r="E37" s="30" t="s">
        <v>413</v>
      </c>
    </row>
    <row r="38" spans="1:18" ht="25.5" x14ac:dyDescent="0.2">
      <c r="A38" s="19" t="s">
        <v>59</v>
      </c>
      <c r="B38" s="24" t="s">
        <v>86</v>
      </c>
      <c r="C38" s="24" t="s">
        <v>755</v>
      </c>
      <c r="D38" s="19" t="s">
        <v>61</v>
      </c>
      <c r="E38" s="25" t="s">
        <v>756</v>
      </c>
      <c r="F38" s="26" t="s">
        <v>412</v>
      </c>
      <c r="G38" s="27">
        <v>49</v>
      </c>
      <c r="H38" s="28">
        <v>0</v>
      </c>
      <c r="I38" s="28">
        <f>ROUND(ROUND(H38,2)*ROUND(G38,3),2)</f>
        <v>0</v>
      </c>
      <c r="O38">
        <f>(I38*21)/100</f>
        <v>0</v>
      </c>
      <c r="P38" t="s">
        <v>33</v>
      </c>
    </row>
    <row r="39" spans="1:18" x14ac:dyDescent="0.2">
      <c r="A39" s="29" t="s">
        <v>64</v>
      </c>
      <c r="E39" s="30" t="s">
        <v>61</v>
      </c>
    </row>
    <row r="40" spans="1:18" x14ac:dyDescent="0.2">
      <c r="A40" s="31" t="s">
        <v>65</v>
      </c>
      <c r="E40" s="32" t="s">
        <v>757</v>
      </c>
    </row>
    <row r="41" spans="1:18" ht="102" x14ac:dyDescent="0.2">
      <c r="A41" t="s">
        <v>67</v>
      </c>
      <c r="E41" s="30" t="s">
        <v>413</v>
      </c>
    </row>
    <row r="42" spans="1:18" ht="25.5" x14ac:dyDescent="0.2">
      <c r="A42" s="19" t="s">
        <v>59</v>
      </c>
      <c r="B42" s="24" t="s">
        <v>90</v>
      </c>
      <c r="C42" s="24" t="s">
        <v>422</v>
      </c>
      <c r="D42" s="19" t="s">
        <v>61</v>
      </c>
      <c r="E42" s="25" t="s">
        <v>758</v>
      </c>
      <c r="F42" s="26" t="s">
        <v>412</v>
      </c>
      <c r="G42" s="27">
        <v>0.2</v>
      </c>
      <c r="H42" s="28">
        <v>0</v>
      </c>
      <c r="I42" s="28">
        <f>ROUND(ROUND(H42,2)*ROUND(G42,3),2)</f>
        <v>0</v>
      </c>
      <c r="O42">
        <f>(I42*21)/100</f>
        <v>0</v>
      </c>
      <c r="P42" t="s">
        <v>33</v>
      </c>
    </row>
    <row r="43" spans="1:18" x14ac:dyDescent="0.2">
      <c r="A43" s="29" t="s">
        <v>64</v>
      </c>
      <c r="E43" s="30" t="s">
        <v>61</v>
      </c>
    </row>
    <row r="44" spans="1:18" x14ac:dyDescent="0.2">
      <c r="A44" s="31" t="s">
        <v>65</v>
      </c>
      <c r="E44" s="32" t="s">
        <v>759</v>
      </c>
    </row>
    <row r="45" spans="1:18" ht="102" x14ac:dyDescent="0.2">
      <c r="A45" t="s">
        <v>67</v>
      </c>
      <c r="E45" s="30" t="s">
        <v>413</v>
      </c>
    </row>
    <row r="46" spans="1:18" ht="12.75" customHeight="1" x14ac:dyDescent="0.2">
      <c r="A46" s="5" t="s">
        <v>56</v>
      </c>
      <c r="B46" s="5"/>
      <c r="C46" s="33" t="s">
        <v>760</v>
      </c>
      <c r="D46" s="5"/>
      <c r="E46" s="22" t="s">
        <v>761</v>
      </c>
      <c r="F46" s="5"/>
      <c r="G46" s="5"/>
      <c r="H46" s="5"/>
      <c r="I46" s="34">
        <f>0+Q46</f>
        <v>0</v>
      </c>
      <c r="O46">
        <f>0+R46</f>
        <v>0</v>
      </c>
      <c r="Q46">
        <f>0+I47</f>
        <v>0</v>
      </c>
      <c r="R46">
        <f>0+O47</f>
        <v>0</v>
      </c>
    </row>
    <row r="47" spans="1:18" x14ac:dyDescent="0.2">
      <c r="A47" s="19" t="s">
        <v>59</v>
      </c>
      <c r="B47" s="24" t="s">
        <v>50</v>
      </c>
      <c r="C47" s="24" t="s">
        <v>82</v>
      </c>
      <c r="D47" s="19" t="s">
        <v>61</v>
      </c>
      <c r="E47" s="25" t="s">
        <v>83</v>
      </c>
      <c r="F47" s="26" t="s">
        <v>588</v>
      </c>
      <c r="G47" s="27">
        <v>104</v>
      </c>
      <c r="H47" s="28">
        <v>0</v>
      </c>
      <c r="I47" s="28">
        <f>ROUND(ROUND(H47,2)*ROUND(G47,3),2)</f>
        <v>0</v>
      </c>
      <c r="O47">
        <f>(I47*21)/100</f>
        <v>0</v>
      </c>
      <c r="P47" t="s">
        <v>33</v>
      </c>
    </row>
    <row r="48" spans="1:18" x14ac:dyDescent="0.2">
      <c r="A48" s="29" t="s">
        <v>64</v>
      </c>
      <c r="E48" s="30" t="s">
        <v>61</v>
      </c>
    </row>
    <row r="49" spans="1:18" x14ac:dyDescent="0.2">
      <c r="A49" s="31" t="s">
        <v>65</v>
      </c>
      <c r="E49" s="32" t="s">
        <v>762</v>
      </c>
    </row>
    <row r="50" spans="1:18" ht="25.5" x14ac:dyDescent="0.2">
      <c r="A50" t="s">
        <v>67</v>
      </c>
      <c r="E50" s="30" t="s">
        <v>763</v>
      </c>
    </row>
    <row r="51" spans="1:18" ht="12.75" customHeight="1" x14ac:dyDescent="0.2">
      <c r="A51" s="5" t="s">
        <v>56</v>
      </c>
      <c r="B51" s="5"/>
      <c r="C51" s="33" t="s">
        <v>540</v>
      </c>
      <c r="D51" s="5"/>
      <c r="E51" s="22" t="s">
        <v>541</v>
      </c>
      <c r="F51" s="5"/>
      <c r="G51" s="5"/>
      <c r="H51" s="5"/>
      <c r="I51" s="34">
        <f>0+Q51</f>
        <v>0</v>
      </c>
      <c r="O51">
        <f>0+R51</f>
        <v>0</v>
      </c>
      <c r="Q51">
        <f>0+I52</f>
        <v>0</v>
      </c>
      <c r="R51">
        <f>0+O52</f>
        <v>0</v>
      </c>
    </row>
    <row r="52" spans="1:18" x14ac:dyDescent="0.2">
      <c r="A52" s="19" t="s">
        <v>59</v>
      </c>
      <c r="B52" s="24" t="s">
        <v>52</v>
      </c>
      <c r="C52" s="24" t="s">
        <v>91</v>
      </c>
      <c r="D52" s="19" t="s">
        <v>61</v>
      </c>
      <c r="E52" s="25" t="s">
        <v>92</v>
      </c>
      <c r="F52" s="26" t="s">
        <v>77</v>
      </c>
      <c r="G52" s="27">
        <v>144</v>
      </c>
      <c r="H52" s="28">
        <v>0</v>
      </c>
      <c r="I52" s="28">
        <f>ROUND(ROUND(H52,2)*ROUND(G52,3),2)</f>
        <v>0</v>
      </c>
      <c r="O52">
        <f>(I52*21)/100</f>
        <v>0</v>
      </c>
      <c r="P52" t="s">
        <v>33</v>
      </c>
    </row>
    <row r="53" spans="1:18" x14ac:dyDescent="0.2">
      <c r="A53" s="29" t="s">
        <v>64</v>
      </c>
      <c r="E53" s="30" t="s">
        <v>61</v>
      </c>
    </row>
    <row r="54" spans="1:18" x14ac:dyDescent="0.2">
      <c r="A54" s="31" t="s">
        <v>65</v>
      </c>
      <c r="E54" s="32" t="s">
        <v>764</v>
      </c>
    </row>
    <row r="55" spans="1:18" ht="165.75" x14ac:dyDescent="0.2">
      <c r="A55" t="s">
        <v>67</v>
      </c>
      <c r="E55" s="30" t="s">
        <v>765</v>
      </c>
    </row>
    <row r="56" spans="1:18" ht="12.75" customHeight="1" x14ac:dyDescent="0.2">
      <c r="A56" s="5" t="s">
        <v>56</v>
      </c>
      <c r="B56" s="5"/>
      <c r="C56" s="33" t="s">
        <v>550</v>
      </c>
      <c r="D56" s="5"/>
      <c r="E56" s="22" t="s">
        <v>551</v>
      </c>
      <c r="F56" s="5"/>
      <c r="G56" s="5"/>
      <c r="H56" s="5"/>
      <c r="I56" s="34">
        <f>0+Q56</f>
        <v>0</v>
      </c>
      <c r="O56">
        <f>0+R56</f>
        <v>0</v>
      </c>
      <c r="Q56">
        <f>0+I57</f>
        <v>0</v>
      </c>
      <c r="R56">
        <f>0+O57</f>
        <v>0</v>
      </c>
    </row>
    <row r="57" spans="1:18" x14ac:dyDescent="0.2">
      <c r="A57" s="19" t="s">
        <v>59</v>
      </c>
      <c r="B57" s="24" t="s">
        <v>101</v>
      </c>
      <c r="C57" s="24" t="s">
        <v>766</v>
      </c>
      <c r="D57" s="19" t="s">
        <v>61</v>
      </c>
      <c r="E57" s="25" t="s">
        <v>767</v>
      </c>
      <c r="F57" s="26" t="s">
        <v>77</v>
      </c>
      <c r="G57" s="27">
        <v>5</v>
      </c>
      <c r="H57" s="28">
        <v>0</v>
      </c>
      <c r="I57" s="28">
        <f>ROUND(ROUND(H57,2)*ROUND(G57,3),2)</f>
        <v>0</v>
      </c>
      <c r="O57">
        <f>(I57*21)/100</f>
        <v>0</v>
      </c>
      <c r="P57" t="s">
        <v>33</v>
      </c>
    </row>
    <row r="58" spans="1:18" x14ac:dyDescent="0.2">
      <c r="A58" s="29" t="s">
        <v>64</v>
      </c>
      <c r="E58" s="30" t="s">
        <v>61</v>
      </c>
    </row>
    <row r="59" spans="1:18" x14ac:dyDescent="0.2">
      <c r="A59" s="31" t="s">
        <v>65</v>
      </c>
      <c r="E59" s="32" t="s">
        <v>768</v>
      </c>
    </row>
    <row r="60" spans="1:18" ht="280.5" x14ac:dyDescent="0.2">
      <c r="A60" t="s">
        <v>67</v>
      </c>
      <c r="E60" s="30" t="s">
        <v>557</v>
      </c>
    </row>
    <row r="61" spans="1:18" ht="12.75" customHeight="1" x14ac:dyDescent="0.2">
      <c r="A61" s="5" t="s">
        <v>56</v>
      </c>
      <c r="B61" s="5"/>
      <c r="C61" s="33" t="s">
        <v>178</v>
      </c>
      <c r="D61" s="5"/>
      <c r="E61" s="22" t="s">
        <v>565</v>
      </c>
      <c r="F61" s="5"/>
      <c r="G61" s="5"/>
      <c r="H61" s="5"/>
      <c r="I61" s="34">
        <f>0+Q61</f>
        <v>0</v>
      </c>
      <c r="O61">
        <f>0+R61</f>
        <v>0</v>
      </c>
      <c r="Q61">
        <f>0+I62</f>
        <v>0</v>
      </c>
      <c r="R61">
        <f>0+O62</f>
        <v>0</v>
      </c>
    </row>
    <row r="62" spans="1:18" x14ac:dyDescent="0.2">
      <c r="A62" s="19" t="s">
        <v>59</v>
      </c>
      <c r="B62" s="24" t="s">
        <v>106</v>
      </c>
      <c r="C62" s="24" t="s">
        <v>769</v>
      </c>
      <c r="D62" s="19" t="s">
        <v>61</v>
      </c>
      <c r="E62" s="25" t="s">
        <v>770</v>
      </c>
      <c r="F62" s="26" t="s">
        <v>63</v>
      </c>
      <c r="G62" s="27">
        <v>5</v>
      </c>
      <c r="H62" s="28">
        <v>0</v>
      </c>
      <c r="I62" s="28">
        <f>ROUND(ROUND(H62,2)*ROUND(G62,3),2)</f>
        <v>0</v>
      </c>
      <c r="O62">
        <f>(I62*21)/100</f>
        <v>0</v>
      </c>
      <c r="P62" t="s">
        <v>33</v>
      </c>
    </row>
    <row r="63" spans="1:18" x14ac:dyDescent="0.2">
      <c r="A63" s="29" t="s">
        <v>64</v>
      </c>
      <c r="E63" s="30" t="s">
        <v>61</v>
      </c>
    </row>
    <row r="64" spans="1:18" x14ac:dyDescent="0.2">
      <c r="A64" s="31" t="s">
        <v>65</v>
      </c>
      <c r="E64" s="32" t="s">
        <v>771</v>
      </c>
    </row>
    <row r="65" spans="1:18" x14ac:dyDescent="0.2">
      <c r="A65" t="s">
        <v>67</v>
      </c>
      <c r="E65" s="30" t="s">
        <v>569</v>
      </c>
    </row>
    <row r="66" spans="1:18" ht="12.75" customHeight="1" x14ac:dyDescent="0.2">
      <c r="A66" s="5" t="s">
        <v>56</v>
      </c>
      <c r="B66" s="5"/>
      <c r="C66" s="33" t="s">
        <v>185</v>
      </c>
      <c r="D66" s="5"/>
      <c r="E66" s="22" t="s">
        <v>545</v>
      </c>
      <c r="F66" s="5"/>
      <c r="G66" s="5"/>
      <c r="H66" s="5"/>
      <c r="I66" s="34">
        <f>0+Q66</f>
        <v>0</v>
      </c>
      <c r="O66">
        <f>0+R66</f>
        <v>0</v>
      </c>
      <c r="Q66">
        <f>0+I67+I71</f>
        <v>0</v>
      </c>
      <c r="R66">
        <f>0+O67+O71</f>
        <v>0</v>
      </c>
    </row>
    <row r="67" spans="1:18" x14ac:dyDescent="0.2">
      <c r="A67" s="19" t="s">
        <v>59</v>
      </c>
      <c r="B67" s="24" t="s">
        <v>110</v>
      </c>
      <c r="C67" s="24" t="s">
        <v>772</v>
      </c>
      <c r="D67" s="19" t="s">
        <v>61</v>
      </c>
      <c r="E67" s="25" t="s">
        <v>773</v>
      </c>
      <c r="F67" s="26" t="s">
        <v>548</v>
      </c>
      <c r="G67" s="27">
        <v>1</v>
      </c>
      <c r="H67" s="28">
        <v>0</v>
      </c>
      <c r="I67" s="28">
        <f>ROUND(ROUND(H67,2)*ROUND(G67,3),2)</f>
        <v>0</v>
      </c>
      <c r="O67">
        <f>(I67*21)/100</f>
        <v>0</v>
      </c>
      <c r="P67" t="s">
        <v>33</v>
      </c>
    </row>
    <row r="68" spans="1:18" x14ac:dyDescent="0.2">
      <c r="A68" s="29" t="s">
        <v>64</v>
      </c>
      <c r="E68" s="30" t="s">
        <v>61</v>
      </c>
    </row>
    <row r="69" spans="1:18" x14ac:dyDescent="0.2">
      <c r="A69" s="31" t="s">
        <v>65</v>
      </c>
      <c r="E69" s="32" t="s">
        <v>774</v>
      </c>
    </row>
    <row r="70" spans="1:18" ht="25.5" x14ac:dyDescent="0.2">
      <c r="A70" t="s">
        <v>67</v>
      </c>
      <c r="E70" s="30" t="s">
        <v>775</v>
      </c>
    </row>
    <row r="71" spans="1:18" x14ac:dyDescent="0.2">
      <c r="A71" s="19" t="s">
        <v>59</v>
      </c>
      <c r="B71" s="24" t="s">
        <v>114</v>
      </c>
      <c r="C71" s="24" t="s">
        <v>776</v>
      </c>
      <c r="D71" s="19" t="s">
        <v>61</v>
      </c>
      <c r="E71" s="25" t="s">
        <v>777</v>
      </c>
      <c r="F71" s="26" t="s">
        <v>548</v>
      </c>
      <c r="G71" s="27">
        <v>1</v>
      </c>
      <c r="H71" s="28">
        <v>0</v>
      </c>
      <c r="I71" s="28">
        <f>ROUND(ROUND(H71,2)*ROUND(G71,3),2)</f>
        <v>0</v>
      </c>
      <c r="O71">
        <f>(I71*21)/100</f>
        <v>0</v>
      </c>
      <c r="P71" t="s">
        <v>33</v>
      </c>
    </row>
    <row r="72" spans="1:18" x14ac:dyDescent="0.2">
      <c r="A72" s="29" t="s">
        <v>64</v>
      </c>
      <c r="E72" s="30" t="s">
        <v>61</v>
      </c>
    </row>
    <row r="73" spans="1:18" x14ac:dyDescent="0.2">
      <c r="A73" s="31" t="s">
        <v>65</v>
      </c>
      <c r="E73" s="32" t="s">
        <v>774</v>
      </c>
    </row>
    <row r="74" spans="1:18" ht="25.5" x14ac:dyDescent="0.2">
      <c r="A74" t="s">
        <v>67</v>
      </c>
      <c r="E74" s="30" t="s">
        <v>775</v>
      </c>
    </row>
    <row r="75" spans="1:18" ht="12.75" customHeight="1" x14ac:dyDescent="0.2">
      <c r="A75" s="5" t="s">
        <v>56</v>
      </c>
      <c r="B75" s="5"/>
      <c r="C75" s="33" t="s">
        <v>241</v>
      </c>
      <c r="D75" s="5"/>
      <c r="E75" s="22" t="s">
        <v>575</v>
      </c>
      <c r="F75" s="5"/>
      <c r="G75" s="5"/>
      <c r="H75" s="5"/>
      <c r="I75" s="34">
        <f>0+Q75</f>
        <v>0</v>
      </c>
      <c r="O75">
        <f>0+R75</f>
        <v>0</v>
      </c>
      <c r="Q75">
        <f>0+I76</f>
        <v>0</v>
      </c>
      <c r="R75">
        <f>0+O76</f>
        <v>0</v>
      </c>
    </row>
    <row r="76" spans="1:18" x14ac:dyDescent="0.2">
      <c r="A76" s="19" t="s">
        <v>59</v>
      </c>
      <c r="B76" s="24" t="s">
        <v>118</v>
      </c>
      <c r="C76" s="24" t="s">
        <v>778</v>
      </c>
      <c r="D76" s="19" t="s">
        <v>61</v>
      </c>
      <c r="E76" s="25" t="s">
        <v>779</v>
      </c>
      <c r="F76" s="26" t="s">
        <v>73</v>
      </c>
      <c r="G76" s="27">
        <v>250</v>
      </c>
      <c r="H76" s="28">
        <v>0</v>
      </c>
      <c r="I76" s="28">
        <f>ROUND(ROUND(H76,2)*ROUND(G76,3),2)</f>
        <v>0</v>
      </c>
      <c r="O76">
        <f>(I76*21)/100</f>
        <v>0</v>
      </c>
      <c r="P76" t="s">
        <v>33</v>
      </c>
    </row>
    <row r="77" spans="1:18" x14ac:dyDescent="0.2">
      <c r="A77" s="29" t="s">
        <v>64</v>
      </c>
      <c r="E77" s="30" t="s">
        <v>61</v>
      </c>
    </row>
    <row r="78" spans="1:18" x14ac:dyDescent="0.2">
      <c r="A78" s="31" t="s">
        <v>65</v>
      </c>
      <c r="E78" s="32" t="s">
        <v>532</v>
      </c>
    </row>
    <row r="79" spans="1:18" ht="76.5" x14ac:dyDescent="0.2">
      <c r="A79" t="s">
        <v>67</v>
      </c>
      <c r="E79" s="30" t="s">
        <v>780</v>
      </c>
    </row>
    <row r="80" spans="1:18" ht="12.75" customHeight="1" x14ac:dyDescent="0.2">
      <c r="A80" s="5" t="s">
        <v>56</v>
      </c>
      <c r="B80" s="5"/>
      <c r="C80" s="33" t="s">
        <v>579</v>
      </c>
      <c r="D80" s="5"/>
      <c r="E80" s="22" t="s">
        <v>580</v>
      </c>
      <c r="F80" s="5"/>
      <c r="G80" s="5"/>
      <c r="H80" s="5"/>
      <c r="I80" s="34">
        <f>0+Q80</f>
        <v>0</v>
      </c>
      <c r="O80">
        <f>0+R80</f>
        <v>0</v>
      </c>
      <c r="Q80">
        <f>0+I81+I85</f>
        <v>0</v>
      </c>
      <c r="R80">
        <f>0+O81+O85</f>
        <v>0</v>
      </c>
    </row>
    <row r="81" spans="1:18" ht="25.5" x14ac:dyDescent="0.2">
      <c r="A81" s="19" t="s">
        <v>59</v>
      </c>
      <c r="B81" s="24" t="s">
        <v>125</v>
      </c>
      <c r="C81" s="24" t="s">
        <v>781</v>
      </c>
      <c r="D81" s="19" t="s">
        <v>61</v>
      </c>
      <c r="E81" s="25" t="s">
        <v>582</v>
      </c>
      <c r="F81" s="26" t="s">
        <v>568</v>
      </c>
      <c r="G81" s="27">
        <v>30</v>
      </c>
      <c r="H81" s="28">
        <v>0</v>
      </c>
      <c r="I81" s="28">
        <f>ROUND(ROUND(H81,2)*ROUND(G81,3),2)</f>
        <v>0</v>
      </c>
      <c r="O81">
        <f>(I81*21)/100</f>
        <v>0</v>
      </c>
      <c r="P81" t="s">
        <v>33</v>
      </c>
    </row>
    <row r="82" spans="1:18" x14ac:dyDescent="0.2">
      <c r="A82" s="29" t="s">
        <v>64</v>
      </c>
      <c r="E82" s="30" t="s">
        <v>61</v>
      </c>
    </row>
    <row r="83" spans="1:18" x14ac:dyDescent="0.2">
      <c r="A83" s="31" t="s">
        <v>65</v>
      </c>
      <c r="E83" s="32" t="s">
        <v>782</v>
      </c>
    </row>
    <row r="84" spans="1:18" ht="25.5" x14ac:dyDescent="0.2">
      <c r="A84" t="s">
        <v>67</v>
      </c>
      <c r="E84" s="30" t="s">
        <v>783</v>
      </c>
    </row>
    <row r="85" spans="1:18" x14ac:dyDescent="0.2">
      <c r="A85" s="19" t="s">
        <v>59</v>
      </c>
      <c r="B85" s="24" t="s">
        <v>129</v>
      </c>
      <c r="C85" s="24" t="s">
        <v>102</v>
      </c>
      <c r="D85" s="19" t="s">
        <v>61</v>
      </c>
      <c r="E85" s="25" t="s">
        <v>103</v>
      </c>
      <c r="F85" s="26" t="s">
        <v>568</v>
      </c>
      <c r="G85" s="27">
        <v>25</v>
      </c>
      <c r="H85" s="28">
        <v>0</v>
      </c>
      <c r="I85" s="28">
        <f>ROUND(ROUND(H85,2)*ROUND(G85,3),2)</f>
        <v>0</v>
      </c>
      <c r="O85">
        <f>(I85*21)/100</f>
        <v>0</v>
      </c>
      <c r="P85" t="s">
        <v>33</v>
      </c>
    </row>
    <row r="86" spans="1:18" x14ac:dyDescent="0.2">
      <c r="A86" s="29" t="s">
        <v>64</v>
      </c>
      <c r="E86" s="30" t="s">
        <v>61</v>
      </c>
    </row>
    <row r="87" spans="1:18" x14ac:dyDescent="0.2">
      <c r="A87" s="31" t="s">
        <v>65</v>
      </c>
      <c r="E87" s="32" t="s">
        <v>784</v>
      </c>
    </row>
    <row r="88" spans="1:18" ht="38.25" x14ac:dyDescent="0.2">
      <c r="A88" t="s">
        <v>67</v>
      </c>
      <c r="E88" s="30" t="s">
        <v>785</v>
      </c>
    </row>
    <row r="89" spans="1:18" ht="12.75" customHeight="1" x14ac:dyDescent="0.2">
      <c r="A89" s="5" t="s">
        <v>56</v>
      </c>
      <c r="B89" s="5"/>
      <c r="C89" s="33" t="s">
        <v>786</v>
      </c>
      <c r="D89" s="5"/>
      <c r="E89" s="22" t="s">
        <v>787</v>
      </c>
      <c r="F89" s="5"/>
      <c r="G89" s="5"/>
      <c r="H89" s="5"/>
      <c r="I89" s="34">
        <f>0+Q89</f>
        <v>0</v>
      </c>
      <c r="O89">
        <f>0+R89</f>
        <v>0</v>
      </c>
      <c r="Q89">
        <f>0+I90+I94+I98+I102+I106</f>
        <v>0</v>
      </c>
      <c r="R89">
        <f>0+O90+O94+O98+O102+O106</f>
        <v>0</v>
      </c>
    </row>
    <row r="90" spans="1:18" ht="25.5" x14ac:dyDescent="0.2">
      <c r="A90" s="19" t="s">
        <v>59</v>
      </c>
      <c r="B90" s="24" t="s">
        <v>133</v>
      </c>
      <c r="C90" s="24" t="s">
        <v>444</v>
      </c>
      <c r="D90" s="19" t="s">
        <v>61</v>
      </c>
      <c r="E90" s="25" t="s">
        <v>445</v>
      </c>
      <c r="F90" s="26" t="s">
        <v>588</v>
      </c>
      <c r="G90" s="27">
        <v>520</v>
      </c>
      <c r="H90" s="28">
        <v>0</v>
      </c>
      <c r="I90" s="28">
        <f>ROUND(ROUND(H90,2)*ROUND(G90,3),2)</f>
        <v>0</v>
      </c>
      <c r="O90">
        <f>(I90*21)/100</f>
        <v>0</v>
      </c>
      <c r="P90" t="s">
        <v>33</v>
      </c>
    </row>
    <row r="91" spans="1:18" x14ac:dyDescent="0.2">
      <c r="A91" s="29" t="s">
        <v>64</v>
      </c>
      <c r="E91" s="30" t="s">
        <v>61</v>
      </c>
    </row>
    <row r="92" spans="1:18" x14ac:dyDescent="0.2">
      <c r="A92" s="31" t="s">
        <v>65</v>
      </c>
      <c r="E92" s="32" t="s">
        <v>788</v>
      </c>
    </row>
    <row r="93" spans="1:18" ht="51" x14ac:dyDescent="0.2">
      <c r="A93" t="s">
        <v>67</v>
      </c>
      <c r="E93" s="30" t="s">
        <v>592</v>
      </c>
    </row>
    <row r="94" spans="1:18" x14ac:dyDescent="0.2">
      <c r="A94" s="19" t="s">
        <v>59</v>
      </c>
      <c r="B94" s="24" t="s">
        <v>137</v>
      </c>
      <c r="C94" s="24" t="s">
        <v>789</v>
      </c>
      <c r="D94" s="19" t="s">
        <v>61</v>
      </c>
      <c r="E94" s="25" t="s">
        <v>790</v>
      </c>
      <c r="F94" s="26" t="s">
        <v>588</v>
      </c>
      <c r="G94" s="27">
        <v>570</v>
      </c>
      <c r="H94" s="28">
        <v>0</v>
      </c>
      <c r="I94" s="28">
        <f>ROUND(ROUND(H94,2)*ROUND(G94,3),2)</f>
        <v>0</v>
      </c>
      <c r="O94">
        <f>(I94*21)/100</f>
        <v>0</v>
      </c>
      <c r="P94" t="s">
        <v>33</v>
      </c>
    </row>
    <row r="95" spans="1:18" x14ac:dyDescent="0.2">
      <c r="A95" s="29" t="s">
        <v>64</v>
      </c>
      <c r="E95" s="30" t="s">
        <v>61</v>
      </c>
    </row>
    <row r="96" spans="1:18" x14ac:dyDescent="0.2">
      <c r="A96" s="31" t="s">
        <v>65</v>
      </c>
      <c r="E96" s="32" t="s">
        <v>791</v>
      </c>
    </row>
    <row r="97" spans="1:18" ht="51" x14ac:dyDescent="0.2">
      <c r="A97" t="s">
        <v>67</v>
      </c>
      <c r="E97" s="30" t="s">
        <v>792</v>
      </c>
    </row>
    <row r="98" spans="1:18" x14ac:dyDescent="0.2">
      <c r="A98" s="19" t="s">
        <v>59</v>
      </c>
      <c r="B98" s="24" t="s">
        <v>141</v>
      </c>
      <c r="C98" s="24" t="s">
        <v>793</v>
      </c>
      <c r="D98" s="19" t="s">
        <v>61</v>
      </c>
      <c r="E98" s="25" t="s">
        <v>794</v>
      </c>
      <c r="F98" s="26" t="s">
        <v>588</v>
      </c>
      <c r="G98" s="27">
        <v>104</v>
      </c>
      <c r="H98" s="28">
        <v>0</v>
      </c>
      <c r="I98" s="28">
        <f>ROUND(ROUND(H98,2)*ROUND(G98,3),2)</f>
        <v>0</v>
      </c>
      <c r="O98">
        <f>(I98*21)/100</f>
        <v>0</v>
      </c>
      <c r="P98" t="s">
        <v>33</v>
      </c>
    </row>
    <row r="99" spans="1:18" x14ac:dyDescent="0.2">
      <c r="A99" s="29" t="s">
        <v>64</v>
      </c>
      <c r="E99" s="30" t="s">
        <v>61</v>
      </c>
    </row>
    <row r="100" spans="1:18" x14ac:dyDescent="0.2">
      <c r="A100" s="31" t="s">
        <v>65</v>
      </c>
      <c r="E100" s="32" t="s">
        <v>762</v>
      </c>
    </row>
    <row r="101" spans="1:18" ht="51" x14ac:dyDescent="0.2">
      <c r="A101" t="s">
        <v>67</v>
      </c>
      <c r="E101" s="30" t="s">
        <v>792</v>
      </c>
    </row>
    <row r="102" spans="1:18" x14ac:dyDescent="0.2">
      <c r="A102" s="19" t="s">
        <v>59</v>
      </c>
      <c r="B102" s="24" t="s">
        <v>145</v>
      </c>
      <c r="C102" s="24" t="s">
        <v>107</v>
      </c>
      <c r="D102" s="19" t="s">
        <v>61</v>
      </c>
      <c r="E102" s="25" t="s">
        <v>108</v>
      </c>
      <c r="F102" s="26" t="s">
        <v>588</v>
      </c>
      <c r="G102" s="27">
        <v>520</v>
      </c>
      <c r="H102" s="28">
        <v>0</v>
      </c>
      <c r="I102" s="28">
        <f>ROUND(ROUND(H102,2)*ROUND(G102,3),2)</f>
        <v>0</v>
      </c>
      <c r="O102">
        <f>(I102*21)/100</f>
        <v>0</v>
      </c>
      <c r="P102" t="s">
        <v>33</v>
      </c>
    </row>
    <row r="103" spans="1:18" x14ac:dyDescent="0.2">
      <c r="A103" s="29" t="s">
        <v>64</v>
      </c>
      <c r="E103" s="30" t="s">
        <v>61</v>
      </c>
    </row>
    <row r="104" spans="1:18" x14ac:dyDescent="0.2">
      <c r="A104" s="31" t="s">
        <v>65</v>
      </c>
      <c r="E104" s="32" t="s">
        <v>788</v>
      </c>
    </row>
    <row r="105" spans="1:18" ht="76.5" x14ac:dyDescent="0.2">
      <c r="A105" t="s">
        <v>67</v>
      </c>
      <c r="E105" s="30" t="s">
        <v>795</v>
      </c>
    </row>
    <row r="106" spans="1:18" ht="25.5" x14ac:dyDescent="0.2">
      <c r="A106" s="19" t="s">
        <v>59</v>
      </c>
      <c r="B106" s="24" t="s">
        <v>149</v>
      </c>
      <c r="C106" s="24" t="s">
        <v>796</v>
      </c>
      <c r="D106" s="19" t="s">
        <v>61</v>
      </c>
      <c r="E106" s="25" t="s">
        <v>797</v>
      </c>
      <c r="F106" s="26" t="s">
        <v>588</v>
      </c>
      <c r="G106" s="27">
        <v>420</v>
      </c>
      <c r="H106" s="28">
        <v>0</v>
      </c>
      <c r="I106" s="28">
        <f>ROUND(ROUND(H106,2)*ROUND(G106,3),2)</f>
        <v>0</v>
      </c>
      <c r="O106">
        <f>(I106*21)/100</f>
        <v>0</v>
      </c>
      <c r="P106" t="s">
        <v>33</v>
      </c>
    </row>
    <row r="107" spans="1:18" x14ac:dyDescent="0.2">
      <c r="A107" s="29" t="s">
        <v>64</v>
      </c>
      <c r="E107" s="30" t="s">
        <v>61</v>
      </c>
    </row>
    <row r="108" spans="1:18" x14ac:dyDescent="0.2">
      <c r="A108" s="31" t="s">
        <v>65</v>
      </c>
      <c r="E108" s="32" t="s">
        <v>798</v>
      </c>
    </row>
    <row r="109" spans="1:18" ht="63.75" x14ac:dyDescent="0.2">
      <c r="A109" t="s">
        <v>67</v>
      </c>
      <c r="E109" s="30" t="s">
        <v>603</v>
      </c>
    </row>
    <row r="110" spans="1:18" ht="12.75" customHeight="1" x14ac:dyDescent="0.2">
      <c r="A110" s="5" t="s">
        <v>56</v>
      </c>
      <c r="B110" s="5"/>
      <c r="C110" s="33" t="s">
        <v>584</v>
      </c>
      <c r="D110" s="5"/>
      <c r="E110" s="22" t="s">
        <v>585</v>
      </c>
      <c r="F110" s="5"/>
      <c r="G110" s="5"/>
      <c r="H110" s="5"/>
      <c r="I110" s="34">
        <f>0+Q110</f>
        <v>0</v>
      </c>
      <c r="O110">
        <f>0+R110</f>
        <v>0</v>
      </c>
      <c r="Q110">
        <f>0+I111+I115</f>
        <v>0</v>
      </c>
      <c r="R110">
        <f>0+O111+O115</f>
        <v>0</v>
      </c>
    </row>
    <row r="111" spans="1:18" ht="25.5" x14ac:dyDescent="0.2">
      <c r="A111" s="19" t="s">
        <v>59</v>
      </c>
      <c r="B111" s="24" t="s">
        <v>152</v>
      </c>
      <c r="C111" s="24" t="s">
        <v>799</v>
      </c>
      <c r="D111" s="19" t="s">
        <v>61</v>
      </c>
      <c r="E111" s="25" t="s">
        <v>800</v>
      </c>
      <c r="F111" s="26" t="s">
        <v>568</v>
      </c>
      <c r="G111" s="27">
        <v>111</v>
      </c>
      <c r="H111" s="28">
        <v>0</v>
      </c>
      <c r="I111" s="28">
        <f>ROUND(ROUND(H111,2)*ROUND(G111,3),2)</f>
        <v>0</v>
      </c>
      <c r="O111">
        <f>(I111*21)/100</f>
        <v>0</v>
      </c>
      <c r="P111" t="s">
        <v>33</v>
      </c>
    </row>
    <row r="112" spans="1:18" x14ac:dyDescent="0.2">
      <c r="A112" s="29" t="s">
        <v>64</v>
      </c>
      <c r="E112" s="30" t="s">
        <v>61</v>
      </c>
    </row>
    <row r="113" spans="1:18" x14ac:dyDescent="0.2">
      <c r="A113" s="31" t="s">
        <v>65</v>
      </c>
      <c r="E113" s="32" t="s">
        <v>801</v>
      </c>
    </row>
    <row r="114" spans="1:18" ht="51" x14ac:dyDescent="0.2">
      <c r="A114" t="s">
        <v>67</v>
      </c>
      <c r="E114" s="30" t="s">
        <v>802</v>
      </c>
    </row>
    <row r="115" spans="1:18" ht="25.5" x14ac:dyDescent="0.2">
      <c r="A115" s="19" t="s">
        <v>59</v>
      </c>
      <c r="B115" s="24" t="s">
        <v>156</v>
      </c>
      <c r="C115" s="24" t="s">
        <v>803</v>
      </c>
      <c r="D115" s="19" t="s">
        <v>61</v>
      </c>
      <c r="E115" s="25" t="s">
        <v>804</v>
      </c>
      <c r="F115" s="26" t="s">
        <v>568</v>
      </c>
      <c r="G115" s="27">
        <v>4</v>
      </c>
      <c r="H115" s="28">
        <v>0</v>
      </c>
      <c r="I115" s="28">
        <f>ROUND(ROUND(H115,2)*ROUND(G115,3),2)</f>
        <v>0</v>
      </c>
      <c r="O115">
        <f>(I115*21)/100</f>
        <v>0</v>
      </c>
      <c r="P115" t="s">
        <v>33</v>
      </c>
    </row>
    <row r="116" spans="1:18" x14ac:dyDescent="0.2">
      <c r="A116" s="29" t="s">
        <v>64</v>
      </c>
      <c r="E116" s="30" t="s">
        <v>61</v>
      </c>
    </row>
    <row r="117" spans="1:18" x14ac:dyDescent="0.2">
      <c r="A117" s="31" t="s">
        <v>65</v>
      </c>
      <c r="E117" s="32" t="s">
        <v>805</v>
      </c>
    </row>
    <row r="118" spans="1:18" ht="51" x14ac:dyDescent="0.2">
      <c r="A118" t="s">
        <v>67</v>
      </c>
      <c r="E118" s="30" t="s">
        <v>802</v>
      </c>
    </row>
    <row r="119" spans="1:18" ht="12.75" customHeight="1" x14ac:dyDescent="0.2">
      <c r="A119" s="5" t="s">
        <v>56</v>
      </c>
      <c r="B119" s="5"/>
      <c r="C119" s="33" t="s">
        <v>599</v>
      </c>
      <c r="D119" s="5"/>
      <c r="E119" s="22" t="s">
        <v>600</v>
      </c>
      <c r="F119" s="5"/>
      <c r="G119" s="5"/>
      <c r="H119" s="5"/>
      <c r="I119" s="34">
        <f>0+Q119</f>
        <v>0</v>
      </c>
      <c r="O119">
        <f>0+R119</f>
        <v>0</v>
      </c>
      <c r="Q119">
        <f>0+I120+I124+I128</f>
        <v>0</v>
      </c>
      <c r="R119">
        <f>0+O120+O124+O128</f>
        <v>0</v>
      </c>
    </row>
    <row r="120" spans="1:18" x14ac:dyDescent="0.2">
      <c r="A120" s="19" t="s">
        <v>59</v>
      </c>
      <c r="B120" s="24" t="s">
        <v>161</v>
      </c>
      <c r="C120" s="24" t="s">
        <v>806</v>
      </c>
      <c r="D120" s="19" t="s">
        <v>61</v>
      </c>
      <c r="E120" s="25" t="s">
        <v>807</v>
      </c>
      <c r="F120" s="26" t="s">
        <v>568</v>
      </c>
      <c r="G120" s="27">
        <v>15</v>
      </c>
      <c r="H120" s="28">
        <v>0</v>
      </c>
      <c r="I120" s="28">
        <f>ROUND(ROUND(H120,2)*ROUND(G120,3),2)</f>
        <v>0</v>
      </c>
      <c r="O120">
        <f>(I120*21)/100</f>
        <v>0</v>
      </c>
      <c r="P120" t="s">
        <v>33</v>
      </c>
    </row>
    <row r="121" spans="1:18" x14ac:dyDescent="0.2">
      <c r="A121" s="29" t="s">
        <v>64</v>
      </c>
      <c r="E121" s="30" t="s">
        <v>61</v>
      </c>
    </row>
    <row r="122" spans="1:18" x14ac:dyDescent="0.2">
      <c r="A122" s="31" t="s">
        <v>65</v>
      </c>
      <c r="E122" s="32" t="s">
        <v>808</v>
      </c>
    </row>
    <row r="123" spans="1:18" ht="51" x14ac:dyDescent="0.2">
      <c r="A123" t="s">
        <v>67</v>
      </c>
      <c r="E123" s="30" t="s">
        <v>809</v>
      </c>
    </row>
    <row r="124" spans="1:18" ht="25.5" x14ac:dyDescent="0.2">
      <c r="A124" s="19" t="s">
        <v>59</v>
      </c>
      <c r="B124" s="24" t="s">
        <v>165</v>
      </c>
      <c r="C124" s="24" t="s">
        <v>119</v>
      </c>
      <c r="D124" s="19" t="s">
        <v>61</v>
      </c>
      <c r="E124" s="25" t="s">
        <v>120</v>
      </c>
      <c r="F124" s="26" t="s">
        <v>568</v>
      </c>
      <c r="G124" s="27">
        <v>20</v>
      </c>
      <c r="H124" s="28">
        <v>0</v>
      </c>
      <c r="I124" s="28">
        <f>ROUND(ROUND(H124,2)*ROUND(G124,3),2)</f>
        <v>0</v>
      </c>
      <c r="O124">
        <f>(I124*21)/100</f>
        <v>0</v>
      </c>
      <c r="P124" t="s">
        <v>33</v>
      </c>
    </row>
    <row r="125" spans="1:18" x14ac:dyDescent="0.2">
      <c r="A125" s="29" t="s">
        <v>64</v>
      </c>
      <c r="E125" s="30" t="s">
        <v>61</v>
      </c>
    </row>
    <row r="126" spans="1:18" x14ac:dyDescent="0.2">
      <c r="A126" s="31" t="s">
        <v>65</v>
      </c>
      <c r="E126" s="32" t="s">
        <v>746</v>
      </c>
    </row>
    <row r="127" spans="1:18" ht="51" x14ac:dyDescent="0.2">
      <c r="A127" t="s">
        <v>67</v>
      </c>
      <c r="E127" s="30" t="s">
        <v>592</v>
      </c>
    </row>
    <row r="128" spans="1:18" x14ac:dyDescent="0.2">
      <c r="A128" s="19" t="s">
        <v>59</v>
      </c>
      <c r="B128" s="24" t="s">
        <v>169</v>
      </c>
      <c r="C128" s="24" t="s">
        <v>601</v>
      </c>
      <c r="D128" s="19" t="s">
        <v>61</v>
      </c>
      <c r="E128" s="25" t="s">
        <v>602</v>
      </c>
      <c r="F128" s="26" t="s">
        <v>588</v>
      </c>
      <c r="G128" s="27">
        <v>120</v>
      </c>
      <c r="H128" s="28">
        <v>0</v>
      </c>
      <c r="I128" s="28">
        <f>ROUND(ROUND(H128,2)*ROUND(G128,3),2)</f>
        <v>0</v>
      </c>
      <c r="O128">
        <f>(I128*21)/100</f>
        <v>0</v>
      </c>
      <c r="P128" t="s">
        <v>33</v>
      </c>
    </row>
    <row r="129" spans="1:18" x14ac:dyDescent="0.2">
      <c r="A129" s="29" t="s">
        <v>64</v>
      </c>
      <c r="E129" s="30" t="s">
        <v>61</v>
      </c>
    </row>
    <row r="130" spans="1:18" x14ac:dyDescent="0.2">
      <c r="A130" s="31" t="s">
        <v>65</v>
      </c>
      <c r="E130" s="32" t="s">
        <v>810</v>
      </c>
    </row>
    <row r="131" spans="1:18" ht="63.75" x14ac:dyDescent="0.2">
      <c r="A131" t="s">
        <v>67</v>
      </c>
      <c r="E131" s="30" t="s">
        <v>603</v>
      </c>
    </row>
    <row r="132" spans="1:18" ht="12.75" customHeight="1" x14ac:dyDescent="0.2">
      <c r="A132" s="5" t="s">
        <v>56</v>
      </c>
      <c r="B132" s="5"/>
      <c r="C132" s="33" t="s">
        <v>811</v>
      </c>
      <c r="D132" s="5"/>
      <c r="E132" s="22" t="s">
        <v>812</v>
      </c>
      <c r="F132" s="5"/>
      <c r="G132" s="5"/>
      <c r="H132" s="5"/>
      <c r="I132" s="34">
        <f>0+Q132</f>
        <v>0</v>
      </c>
      <c r="O132">
        <f>0+R132</f>
        <v>0</v>
      </c>
      <c r="Q132">
        <f>0+I133</f>
        <v>0</v>
      </c>
      <c r="R132">
        <f>0+O133</f>
        <v>0</v>
      </c>
    </row>
    <row r="133" spans="1:18" x14ac:dyDescent="0.2">
      <c r="A133" s="19" t="s">
        <v>59</v>
      </c>
      <c r="B133" s="24" t="s">
        <v>174</v>
      </c>
      <c r="C133" s="24" t="s">
        <v>813</v>
      </c>
      <c r="D133" s="19" t="s">
        <v>61</v>
      </c>
      <c r="E133" s="25" t="s">
        <v>814</v>
      </c>
      <c r="F133" s="26" t="s">
        <v>588</v>
      </c>
      <c r="G133" s="27">
        <v>450</v>
      </c>
      <c r="H133" s="28">
        <v>0</v>
      </c>
      <c r="I133" s="28">
        <f>ROUND(ROUND(H133,2)*ROUND(G133,3),2)</f>
        <v>0</v>
      </c>
      <c r="O133">
        <f>(I133*21)/100</f>
        <v>0</v>
      </c>
      <c r="P133" t="s">
        <v>33</v>
      </c>
    </row>
    <row r="134" spans="1:18" x14ac:dyDescent="0.2">
      <c r="A134" s="29" t="s">
        <v>64</v>
      </c>
      <c r="E134" s="30" t="s">
        <v>61</v>
      </c>
    </row>
    <row r="135" spans="1:18" x14ac:dyDescent="0.2">
      <c r="A135" s="31" t="s">
        <v>65</v>
      </c>
      <c r="E135" s="32" t="s">
        <v>815</v>
      </c>
    </row>
    <row r="136" spans="1:18" ht="38.25" x14ac:dyDescent="0.2">
      <c r="A136" t="s">
        <v>67</v>
      </c>
      <c r="E136" s="30" t="s">
        <v>816</v>
      </c>
    </row>
    <row r="137" spans="1:18" ht="12.75" customHeight="1" x14ac:dyDescent="0.2">
      <c r="A137" s="5" t="s">
        <v>56</v>
      </c>
      <c r="B137" s="5"/>
      <c r="C137" s="33" t="s">
        <v>604</v>
      </c>
      <c r="D137" s="5"/>
      <c r="E137" s="22" t="s">
        <v>605</v>
      </c>
      <c r="F137" s="5"/>
      <c r="G137" s="5"/>
      <c r="H137" s="5"/>
      <c r="I137" s="34">
        <f>0+Q137</f>
        <v>0</v>
      </c>
      <c r="O137">
        <f>0+R137</f>
        <v>0</v>
      </c>
      <c r="Q137">
        <f>0+I138+I142+I146+I150+I154+I158</f>
        <v>0</v>
      </c>
      <c r="R137">
        <f>0+O138+O142+O146+O150+O154+O158</f>
        <v>0</v>
      </c>
    </row>
    <row r="138" spans="1:18" x14ac:dyDescent="0.2">
      <c r="A138" s="19" t="s">
        <v>59</v>
      </c>
      <c r="B138" s="24" t="s">
        <v>178</v>
      </c>
      <c r="C138" s="24" t="s">
        <v>817</v>
      </c>
      <c r="D138" s="19" t="s">
        <v>61</v>
      </c>
      <c r="E138" s="25" t="s">
        <v>818</v>
      </c>
      <c r="F138" s="26" t="s">
        <v>588</v>
      </c>
      <c r="G138" s="27">
        <v>60</v>
      </c>
      <c r="H138" s="28">
        <v>0</v>
      </c>
      <c r="I138" s="28">
        <f>ROUND(ROUND(H138,2)*ROUND(G138,3),2)</f>
        <v>0</v>
      </c>
      <c r="O138">
        <f>(I138*21)/100</f>
        <v>0</v>
      </c>
      <c r="P138" t="s">
        <v>33</v>
      </c>
    </row>
    <row r="139" spans="1:18" x14ac:dyDescent="0.2">
      <c r="A139" s="29" t="s">
        <v>64</v>
      </c>
      <c r="E139" s="30" t="s">
        <v>61</v>
      </c>
    </row>
    <row r="140" spans="1:18" x14ac:dyDescent="0.2">
      <c r="A140" s="31" t="s">
        <v>65</v>
      </c>
      <c r="E140" s="32" t="s">
        <v>819</v>
      </c>
    </row>
    <row r="141" spans="1:18" ht="51" x14ac:dyDescent="0.2">
      <c r="A141" t="s">
        <v>67</v>
      </c>
      <c r="E141" s="30" t="s">
        <v>820</v>
      </c>
    </row>
    <row r="142" spans="1:18" x14ac:dyDescent="0.2">
      <c r="A142" s="19" t="s">
        <v>59</v>
      </c>
      <c r="B142" s="24" t="s">
        <v>181</v>
      </c>
      <c r="C142" s="24" t="s">
        <v>821</v>
      </c>
      <c r="D142" s="19" t="s">
        <v>61</v>
      </c>
      <c r="E142" s="25" t="s">
        <v>822</v>
      </c>
      <c r="F142" s="26" t="s">
        <v>568</v>
      </c>
      <c r="G142" s="27">
        <v>4</v>
      </c>
      <c r="H142" s="28">
        <v>0</v>
      </c>
      <c r="I142" s="28">
        <f>ROUND(ROUND(H142,2)*ROUND(G142,3),2)</f>
        <v>0</v>
      </c>
      <c r="O142">
        <f>(I142*21)/100</f>
        <v>0</v>
      </c>
      <c r="P142" t="s">
        <v>33</v>
      </c>
    </row>
    <row r="143" spans="1:18" x14ac:dyDescent="0.2">
      <c r="A143" s="29" t="s">
        <v>64</v>
      </c>
      <c r="E143" s="30" t="s">
        <v>61</v>
      </c>
    </row>
    <row r="144" spans="1:18" x14ac:dyDescent="0.2">
      <c r="A144" s="31" t="s">
        <v>65</v>
      </c>
      <c r="E144" s="32" t="s">
        <v>823</v>
      </c>
    </row>
    <row r="145" spans="1:16" ht="38.25" x14ac:dyDescent="0.2">
      <c r="A145" t="s">
        <v>67</v>
      </c>
      <c r="E145" s="30" t="s">
        <v>824</v>
      </c>
    </row>
    <row r="146" spans="1:16" x14ac:dyDescent="0.2">
      <c r="A146" s="19" t="s">
        <v>59</v>
      </c>
      <c r="B146" s="24" t="s">
        <v>185</v>
      </c>
      <c r="C146" s="24" t="s">
        <v>825</v>
      </c>
      <c r="D146" s="19" t="s">
        <v>61</v>
      </c>
      <c r="E146" s="25" t="s">
        <v>616</v>
      </c>
      <c r="F146" s="26" t="s">
        <v>568</v>
      </c>
      <c r="G146" s="27">
        <v>6</v>
      </c>
      <c r="H146" s="28">
        <v>0</v>
      </c>
      <c r="I146" s="28">
        <f>ROUND(ROUND(H146,2)*ROUND(G146,3),2)</f>
        <v>0</v>
      </c>
      <c r="O146">
        <f>(I146*21)/100</f>
        <v>0</v>
      </c>
      <c r="P146" t="s">
        <v>33</v>
      </c>
    </row>
    <row r="147" spans="1:16" x14ac:dyDescent="0.2">
      <c r="A147" s="29" t="s">
        <v>64</v>
      </c>
      <c r="E147" s="30" t="s">
        <v>61</v>
      </c>
    </row>
    <row r="148" spans="1:16" x14ac:dyDescent="0.2">
      <c r="A148" s="31" t="s">
        <v>65</v>
      </c>
      <c r="E148" s="32" t="s">
        <v>826</v>
      </c>
    </row>
    <row r="149" spans="1:16" ht="25.5" x14ac:dyDescent="0.2">
      <c r="A149" t="s">
        <v>67</v>
      </c>
      <c r="E149" s="30" t="s">
        <v>827</v>
      </c>
    </row>
    <row r="150" spans="1:16" x14ac:dyDescent="0.2">
      <c r="A150" s="19" t="s">
        <v>59</v>
      </c>
      <c r="B150" s="24" t="s">
        <v>189</v>
      </c>
      <c r="C150" s="24" t="s">
        <v>828</v>
      </c>
      <c r="D150" s="19" t="s">
        <v>61</v>
      </c>
      <c r="E150" s="25" t="s">
        <v>619</v>
      </c>
      <c r="F150" s="26" t="s">
        <v>568</v>
      </c>
      <c r="G150" s="27">
        <v>6</v>
      </c>
      <c r="H150" s="28">
        <v>0</v>
      </c>
      <c r="I150" s="28">
        <f>ROUND(ROUND(H150,2)*ROUND(G150,3),2)</f>
        <v>0</v>
      </c>
      <c r="O150">
        <f>(I150*21)/100</f>
        <v>0</v>
      </c>
      <c r="P150" t="s">
        <v>33</v>
      </c>
    </row>
    <row r="151" spans="1:16" x14ac:dyDescent="0.2">
      <c r="A151" s="29" t="s">
        <v>64</v>
      </c>
      <c r="E151" s="30" t="s">
        <v>61</v>
      </c>
    </row>
    <row r="152" spans="1:16" x14ac:dyDescent="0.2">
      <c r="A152" s="31" t="s">
        <v>65</v>
      </c>
      <c r="E152" s="32" t="s">
        <v>826</v>
      </c>
    </row>
    <row r="153" spans="1:16" ht="38.25" x14ac:dyDescent="0.2">
      <c r="A153" t="s">
        <v>67</v>
      </c>
      <c r="E153" s="30" t="s">
        <v>829</v>
      </c>
    </row>
    <row r="154" spans="1:16" x14ac:dyDescent="0.2">
      <c r="A154" s="19" t="s">
        <v>59</v>
      </c>
      <c r="B154" s="24" t="s">
        <v>193</v>
      </c>
      <c r="C154" s="24" t="s">
        <v>609</v>
      </c>
      <c r="D154" s="19" t="s">
        <v>61</v>
      </c>
      <c r="E154" s="25" t="s">
        <v>610</v>
      </c>
      <c r="F154" s="26" t="s">
        <v>568</v>
      </c>
      <c r="G154" s="27">
        <v>2</v>
      </c>
      <c r="H154" s="28">
        <v>0</v>
      </c>
      <c r="I154" s="28">
        <f>ROUND(ROUND(H154,2)*ROUND(G154,3),2)</f>
        <v>0</v>
      </c>
      <c r="O154">
        <f>(I154*21)/100</f>
        <v>0</v>
      </c>
      <c r="P154" t="s">
        <v>33</v>
      </c>
    </row>
    <row r="155" spans="1:16" x14ac:dyDescent="0.2">
      <c r="A155" s="29" t="s">
        <v>64</v>
      </c>
      <c r="E155" s="30" t="s">
        <v>61</v>
      </c>
    </row>
    <row r="156" spans="1:16" x14ac:dyDescent="0.2">
      <c r="A156" s="31" t="s">
        <v>65</v>
      </c>
      <c r="E156" s="32" t="s">
        <v>830</v>
      </c>
    </row>
    <row r="157" spans="1:16" ht="51" x14ac:dyDescent="0.2">
      <c r="A157" t="s">
        <v>67</v>
      </c>
      <c r="E157" s="30" t="s">
        <v>611</v>
      </c>
    </row>
    <row r="158" spans="1:16" x14ac:dyDescent="0.2">
      <c r="A158" s="19" t="s">
        <v>59</v>
      </c>
      <c r="B158" s="24" t="s">
        <v>198</v>
      </c>
      <c r="C158" s="24" t="s">
        <v>831</v>
      </c>
      <c r="D158" s="19" t="s">
        <v>61</v>
      </c>
      <c r="E158" s="25" t="s">
        <v>832</v>
      </c>
      <c r="F158" s="26" t="s">
        <v>548</v>
      </c>
      <c r="G158" s="27">
        <v>2</v>
      </c>
      <c r="H158" s="28">
        <v>0</v>
      </c>
      <c r="I158" s="28">
        <f>ROUND(ROUND(H158,2)*ROUND(G158,3),2)</f>
        <v>0</v>
      </c>
      <c r="O158">
        <f>(I158*21)/100</f>
        <v>0</v>
      </c>
      <c r="P158" t="s">
        <v>33</v>
      </c>
    </row>
    <row r="159" spans="1:16" x14ac:dyDescent="0.2">
      <c r="A159" s="29" t="s">
        <v>64</v>
      </c>
      <c r="E159" s="30" t="s">
        <v>61</v>
      </c>
    </row>
    <row r="160" spans="1:16" x14ac:dyDescent="0.2">
      <c r="A160" s="31" t="s">
        <v>65</v>
      </c>
      <c r="E160" s="32" t="s">
        <v>830</v>
      </c>
    </row>
    <row r="161" spans="1:18" ht="89.25" x14ac:dyDescent="0.2">
      <c r="A161" t="s">
        <v>67</v>
      </c>
      <c r="E161" s="30" t="s">
        <v>833</v>
      </c>
    </row>
    <row r="162" spans="1:18" ht="12.75" customHeight="1" x14ac:dyDescent="0.2">
      <c r="A162" s="5" t="s">
        <v>56</v>
      </c>
      <c r="B162" s="5"/>
      <c r="C162" s="33" t="s">
        <v>621</v>
      </c>
      <c r="D162" s="5"/>
      <c r="E162" s="22" t="s">
        <v>622</v>
      </c>
      <c r="F162" s="5"/>
      <c r="G162" s="5"/>
      <c r="H162" s="5"/>
      <c r="I162" s="34">
        <f>0+Q162</f>
        <v>0</v>
      </c>
      <c r="O162">
        <f>0+R162</f>
        <v>0</v>
      </c>
      <c r="Q162">
        <f>0+I163+I167+I171+I175+I179+I183+I187+I191+I195+I199+I203+I207+I211+I215+I219</f>
        <v>0</v>
      </c>
      <c r="R162">
        <f>0+O163+O167+O171+O175+O179+O183+O187+O191+O195+O199+O203+O207+O211+O215+O219</f>
        <v>0</v>
      </c>
    </row>
    <row r="163" spans="1:18" x14ac:dyDescent="0.2">
      <c r="A163" s="19" t="s">
        <v>59</v>
      </c>
      <c r="B163" s="24" t="s">
        <v>202</v>
      </c>
      <c r="C163" s="24" t="s">
        <v>834</v>
      </c>
      <c r="D163" s="19" t="s">
        <v>61</v>
      </c>
      <c r="E163" s="25" t="s">
        <v>835</v>
      </c>
      <c r="F163" s="26" t="s">
        <v>588</v>
      </c>
      <c r="G163" s="27">
        <v>1012</v>
      </c>
      <c r="H163" s="28">
        <v>0</v>
      </c>
      <c r="I163" s="28">
        <f>ROUND(ROUND(H163,2)*ROUND(G163,3),2)</f>
        <v>0</v>
      </c>
      <c r="O163">
        <f>(I163*21)/100</f>
        <v>0</v>
      </c>
      <c r="P163" t="s">
        <v>33</v>
      </c>
    </row>
    <row r="164" spans="1:18" x14ac:dyDescent="0.2">
      <c r="A164" s="29" t="s">
        <v>64</v>
      </c>
      <c r="E164" s="30" t="s">
        <v>61</v>
      </c>
    </row>
    <row r="165" spans="1:18" x14ac:dyDescent="0.2">
      <c r="A165" s="31" t="s">
        <v>65</v>
      </c>
      <c r="E165" s="32" t="s">
        <v>836</v>
      </c>
    </row>
    <row r="166" spans="1:18" ht="38.25" x14ac:dyDescent="0.2">
      <c r="A166" t="s">
        <v>67</v>
      </c>
      <c r="E166" s="30" t="s">
        <v>634</v>
      </c>
    </row>
    <row r="167" spans="1:18" x14ac:dyDescent="0.2">
      <c r="A167" s="19" t="s">
        <v>59</v>
      </c>
      <c r="B167" s="24" t="s">
        <v>206</v>
      </c>
      <c r="C167" s="24" t="s">
        <v>837</v>
      </c>
      <c r="D167" s="19" t="s">
        <v>61</v>
      </c>
      <c r="E167" s="25" t="s">
        <v>838</v>
      </c>
      <c r="F167" s="26" t="s">
        <v>588</v>
      </c>
      <c r="G167" s="27">
        <v>700</v>
      </c>
      <c r="H167" s="28">
        <v>0</v>
      </c>
      <c r="I167" s="28">
        <f>ROUND(ROUND(H167,2)*ROUND(G167,3),2)</f>
        <v>0</v>
      </c>
      <c r="O167">
        <f>(I167*21)/100</f>
        <v>0</v>
      </c>
      <c r="P167" t="s">
        <v>33</v>
      </c>
    </row>
    <row r="168" spans="1:18" x14ac:dyDescent="0.2">
      <c r="A168" s="29" t="s">
        <v>64</v>
      </c>
      <c r="E168" s="30" t="s">
        <v>61</v>
      </c>
    </row>
    <row r="169" spans="1:18" x14ac:dyDescent="0.2">
      <c r="A169" s="31" t="s">
        <v>65</v>
      </c>
      <c r="E169" s="32" t="s">
        <v>839</v>
      </c>
    </row>
    <row r="170" spans="1:18" ht="38.25" x14ac:dyDescent="0.2">
      <c r="A170" t="s">
        <v>67</v>
      </c>
      <c r="E170" s="30" t="s">
        <v>634</v>
      </c>
    </row>
    <row r="171" spans="1:18" x14ac:dyDescent="0.2">
      <c r="A171" s="19" t="s">
        <v>59</v>
      </c>
      <c r="B171" s="24" t="s">
        <v>210</v>
      </c>
      <c r="C171" s="24" t="s">
        <v>840</v>
      </c>
      <c r="D171" s="19" t="s">
        <v>61</v>
      </c>
      <c r="E171" s="25" t="s">
        <v>841</v>
      </c>
      <c r="F171" s="26" t="s">
        <v>588</v>
      </c>
      <c r="G171" s="27">
        <v>10</v>
      </c>
      <c r="H171" s="28">
        <v>0</v>
      </c>
      <c r="I171" s="28">
        <f>ROUND(ROUND(H171,2)*ROUND(G171,3),2)</f>
        <v>0</v>
      </c>
      <c r="O171">
        <f>(I171*21)/100</f>
        <v>0</v>
      </c>
      <c r="P171" t="s">
        <v>33</v>
      </c>
    </row>
    <row r="172" spans="1:18" x14ac:dyDescent="0.2">
      <c r="A172" s="29" t="s">
        <v>64</v>
      </c>
      <c r="E172" s="30" t="s">
        <v>61</v>
      </c>
    </row>
    <row r="173" spans="1:18" x14ac:dyDescent="0.2">
      <c r="A173" s="31" t="s">
        <v>65</v>
      </c>
      <c r="E173" s="32" t="s">
        <v>842</v>
      </c>
    </row>
    <row r="174" spans="1:18" ht="38.25" x14ac:dyDescent="0.2">
      <c r="A174" t="s">
        <v>67</v>
      </c>
      <c r="E174" s="30" t="s">
        <v>634</v>
      </c>
    </row>
    <row r="175" spans="1:18" ht="25.5" x14ac:dyDescent="0.2">
      <c r="A175" s="19" t="s">
        <v>59</v>
      </c>
      <c r="B175" s="24" t="s">
        <v>213</v>
      </c>
      <c r="C175" s="24" t="s">
        <v>843</v>
      </c>
      <c r="D175" s="19" t="s">
        <v>61</v>
      </c>
      <c r="E175" s="25" t="s">
        <v>844</v>
      </c>
      <c r="F175" s="26" t="s">
        <v>588</v>
      </c>
      <c r="G175" s="27">
        <v>680</v>
      </c>
      <c r="H175" s="28">
        <v>0</v>
      </c>
      <c r="I175" s="28">
        <f>ROUND(ROUND(H175,2)*ROUND(G175,3),2)</f>
        <v>0</v>
      </c>
      <c r="O175">
        <f>(I175*21)/100</f>
        <v>0</v>
      </c>
      <c r="P175" t="s">
        <v>33</v>
      </c>
    </row>
    <row r="176" spans="1:18" x14ac:dyDescent="0.2">
      <c r="A176" s="29" t="s">
        <v>64</v>
      </c>
      <c r="E176" s="30" t="s">
        <v>61</v>
      </c>
    </row>
    <row r="177" spans="1:16" x14ac:dyDescent="0.2">
      <c r="A177" s="31" t="s">
        <v>65</v>
      </c>
      <c r="E177" s="32" t="s">
        <v>845</v>
      </c>
    </row>
    <row r="178" spans="1:16" ht="38.25" x14ac:dyDescent="0.2">
      <c r="A178" t="s">
        <v>67</v>
      </c>
      <c r="E178" s="30" t="s">
        <v>634</v>
      </c>
    </row>
    <row r="179" spans="1:16" ht="25.5" x14ac:dyDescent="0.2">
      <c r="A179" s="19" t="s">
        <v>59</v>
      </c>
      <c r="B179" s="24" t="s">
        <v>217</v>
      </c>
      <c r="C179" s="24" t="s">
        <v>846</v>
      </c>
      <c r="D179" s="19" t="s">
        <v>61</v>
      </c>
      <c r="E179" s="25" t="s">
        <v>847</v>
      </c>
      <c r="F179" s="26" t="s">
        <v>588</v>
      </c>
      <c r="G179" s="27">
        <v>312</v>
      </c>
      <c r="H179" s="28">
        <v>0</v>
      </c>
      <c r="I179" s="28">
        <f>ROUND(ROUND(H179,2)*ROUND(G179,3),2)</f>
        <v>0</v>
      </c>
      <c r="O179">
        <f>(I179*21)/100</f>
        <v>0</v>
      </c>
      <c r="P179" t="s">
        <v>33</v>
      </c>
    </row>
    <row r="180" spans="1:16" x14ac:dyDescent="0.2">
      <c r="A180" s="29" t="s">
        <v>64</v>
      </c>
      <c r="E180" s="30" t="s">
        <v>61</v>
      </c>
    </row>
    <row r="181" spans="1:16" x14ac:dyDescent="0.2">
      <c r="A181" s="31" t="s">
        <v>65</v>
      </c>
      <c r="E181" s="32" t="s">
        <v>848</v>
      </c>
    </row>
    <row r="182" spans="1:16" ht="38.25" x14ac:dyDescent="0.2">
      <c r="A182" t="s">
        <v>67</v>
      </c>
      <c r="E182" s="30" t="s">
        <v>634</v>
      </c>
    </row>
    <row r="183" spans="1:16" x14ac:dyDescent="0.2">
      <c r="A183" s="19" t="s">
        <v>59</v>
      </c>
      <c r="B183" s="24" t="s">
        <v>221</v>
      </c>
      <c r="C183" s="24" t="s">
        <v>849</v>
      </c>
      <c r="D183" s="19" t="s">
        <v>61</v>
      </c>
      <c r="E183" s="25" t="s">
        <v>850</v>
      </c>
      <c r="F183" s="26" t="s">
        <v>588</v>
      </c>
      <c r="G183" s="27">
        <v>230</v>
      </c>
      <c r="H183" s="28">
        <v>0</v>
      </c>
      <c r="I183" s="28">
        <f>ROUND(ROUND(H183,2)*ROUND(G183,3),2)</f>
        <v>0</v>
      </c>
      <c r="O183">
        <f>(I183*21)/100</f>
        <v>0</v>
      </c>
      <c r="P183" t="s">
        <v>33</v>
      </c>
    </row>
    <row r="184" spans="1:16" x14ac:dyDescent="0.2">
      <c r="A184" s="29" t="s">
        <v>64</v>
      </c>
      <c r="E184" s="30" t="s">
        <v>61</v>
      </c>
    </row>
    <row r="185" spans="1:16" x14ac:dyDescent="0.2">
      <c r="A185" s="31" t="s">
        <v>65</v>
      </c>
      <c r="E185" s="32" t="s">
        <v>532</v>
      </c>
    </row>
    <row r="186" spans="1:16" ht="38.25" x14ac:dyDescent="0.2">
      <c r="A186" t="s">
        <v>67</v>
      </c>
      <c r="E186" s="30" t="s">
        <v>851</v>
      </c>
    </row>
    <row r="187" spans="1:16" x14ac:dyDescent="0.2">
      <c r="A187" s="19" t="s">
        <v>59</v>
      </c>
      <c r="B187" s="24" t="s">
        <v>225</v>
      </c>
      <c r="C187" s="24" t="s">
        <v>852</v>
      </c>
      <c r="D187" s="19" t="s">
        <v>61</v>
      </c>
      <c r="E187" s="25" t="s">
        <v>853</v>
      </c>
      <c r="F187" s="26" t="s">
        <v>588</v>
      </c>
      <c r="G187" s="27">
        <v>115</v>
      </c>
      <c r="H187" s="28">
        <v>0</v>
      </c>
      <c r="I187" s="28">
        <f>ROUND(ROUND(H187,2)*ROUND(G187,3),2)</f>
        <v>0</v>
      </c>
      <c r="O187">
        <f>(I187*21)/100</f>
        <v>0</v>
      </c>
      <c r="P187" t="s">
        <v>33</v>
      </c>
    </row>
    <row r="188" spans="1:16" x14ac:dyDescent="0.2">
      <c r="A188" s="29" t="s">
        <v>64</v>
      </c>
      <c r="E188" s="30" t="s">
        <v>61</v>
      </c>
    </row>
    <row r="189" spans="1:16" x14ac:dyDescent="0.2">
      <c r="A189" s="31" t="s">
        <v>65</v>
      </c>
      <c r="E189" s="32" t="s">
        <v>532</v>
      </c>
    </row>
    <row r="190" spans="1:16" ht="38.25" x14ac:dyDescent="0.2">
      <c r="A190" t="s">
        <v>67</v>
      </c>
      <c r="E190" s="30" t="s">
        <v>851</v>
      </c>
    </row>
    <row r="191" spans="1:16" ht="25.5" x14ac:dyDescent="0.2">
      <c r="A191" s="19" t="s">
        <v>59</v>
      </c>
      <c r="B191" s="24" t="s">
        <v>229</v>
      </c>
      <c r="C191" s="24" t="s">
        <v>452</v>
      </c>
      <c r="D191" s="19" t="s">
        <v>61</v>
      </c>
      <c r="E191" s="25" t="s">
        <v>453</v>
      </c>
      <c r="F191" s="26" t="s">
        <v>568</v>
      </c>
      <c r="G191" s="27">
        <v>6</v>
      </c>
      <c r="H191" s="28">
        <v>0</v>
      </c>
      <c r="I191" s="28">
        <f>ROUND(ROUND(H191,2)*ROUND(G191,3),2)</f>
        <v>0</v>
      </c>
      <c r="O191">
        <f>(I191*21)/100</f>
        <v>0</v>
      </c>
      <c r="P191" t="s">
        <v>33</v>
      </c>
    </row>
    <row r="192" spans="1:16" x14ac:dyDescent="0.2">
      <c r="A192" s="29" t="s">
        <v>64</v>
      </c>
      <c r="E192" s="30" t="s">
        <v>61</v>
      </c>
    </row>
    <row r="193" spans="1:16" x14ac:dyDescent="0.2">
      <c r="A193" s="31" t="s">
        <v>65</v>
      </c>
      <c r="E193" s="32" t="s">
        <v>532</v>
      </c>
    </row>
    <row r="194" spans="1:16" ht="51" x14ac:dyDescent="0.2">
      <c r="A194" t="s">
        <v>67</v>
      </c>
      <c r="E194" s="30" t="s">
        <v>854</v>
      </c>
    </row>
    <row r="195" spans="1:16" ht="25.5" x14ac:dyDescent="0.2">
      <c r="A195" s="19" t="s">
        <v>59</v>
      </c>
      <c r="B195" s="24" t="s">
        <v>233</v>
      </c>
      <c r="C195" s="24" t="s">
        <v>855</v>
      </c>
      <c r="D195" s="19" t="s">
        <v>61</v>
      </c>
      <c r="E195" s="25" t="s">
        <v>856</v>
      </c>
      <c r="F195" s="26" t="s">
        <v>568</v>
      </c>
      <c r="G195" s="27">
        <v>366</v>
      </c>
      <c r="H195" s="28">
        <v>0</v>
      </c>
      <c r="I195" s="28">
        <f>ROUND(ROUND(H195,2)*ROUND(G195,3),2)</f>
        <v>0</v>
      </c>
      <c r="O195">
        <f>(I195*21)/100</f>
        <v>0</v>
      </c>
      <c r="P195" t="s">
        <v>33</v>
      </c>
    </row>
    <row r="196" spans="1:16" x14ac:dyDescent="0.2">
      <c r="A196" s="29" t="s">
        <v>64</v>
      </c>
      <c r="E196" s="30" t="s">
        <v>61</v>
      </c>
    </row>
    <row r="197" spans="1:16" x14ac:dyDescent="0.2">
      <c r="A197" s="31" t="s">
        <v>65</v>
      </c>
      <c r="E197" s="32" t="s">
        <v>857</v>
      </c>
    </row>
    <row r="198" spans="1:16" ht="38.25" x14ac:dyDescent="0.2">
      <c r="A198" t="s">
        <v>67</v>
      </c>
      <c r="E198" s="30" t="s">
        <v>637</v>
      </c>
    </row>
    <row r="199" spans="1:16" ht="25.5" x14ac:dyDescent="0.2">
      <c r="A199" s="19" t="s">
        <v>59</v>
      </c>
      <c r="B199" s="24" t="s">
        <v>237</v>
      </c>
      <c r="C199" s="24" t="s">
        <v>858</v>
      </c>
      <c r="D199" s="19" t="s">
        <v>61</v>
      </c>
      <c r="E199" s="25" t="s">
        <v>859</v>
      </c>
      <c r="F199" s="26" t="s">
        <v>568</v>
      </c>
      <c r="G199" s="27">
        <v>107</v>
      </c>
      <c r="H199" s="28">
        <v>0</v>
      </c>
      <c r="I199" s="28">
        <f>ROUND(ROUND(H199,2)*ROUND(G199,3),2)</f>
        <v>0</v>
      </c>
      <c r="O199">
        <f>(I199*21)/100</f>
        <v>0</v>
      </c>
      <c r="P199" t="s">
        <v>33</v>
      </c>
    </row>
    <row r="200" spans="1:16" x14ac:dyDescent="0.2">
      <c r="A200" s="29" t="s">
        <v>64</v>
      </c>
      <c r="E200" s="30" t="s">
        <v>61</v>
      </c>
    </row>
    <row r="201" spans="1:16" x14ac:dyDescent="0.2">
      <c r="A201" s="31" t="s">
        <v>65</v>
      </c>
      <c r="E201" s="32" t="s">
        <v>860</v>
      </c>
    </row>
    <row r="202" spans="1:16" ht="38.25" x14ac:dyDescent="0.2">
      <c r="A202" t="s">
        <v>67</v>
      </c>
      <c r="E202" s="30" t="s">
        <v>637</v>
      </c>
    </row>
    <row r="203" spans="1:16" ht="25.5" x14ac:dyDescent="0.2">
      <c r="A203" s="19" t="s">
        <v>59</v>
      </c>
      <c r="B203" s="24" t="s">
        <v>241</v>
      </c>
      <c r="C203" s="24" t="s">
        <v>861</v>
      </c>
      <c r="D203" s="19" t="s">
        <v>61</v>
      </c>
      <c r="E203" s="25" t="s">
        <v>862</v>
      </c>
      <c r="F203" s="26" t="s">
        <v>568</v>
      </c>
      <c r="G203" s="27">
        <v>2</v>
      </c>
      <c r="H203" s="28">
        <v>0</v>
      </c>
      <c r="I203" s="28">
        <f>ROUND(ROUND(H203,2)*ROUND(G203,3),2)</f>
        <v>0</v>
      </c>
      <c r="O203">
        <f>(I203*21)/100</f>
        <v>0</v>
      </c>
      <c r="P203" t="s">
        <v>33</v>
      </c>
    </row>
    <row r="204" spans="1:16" x14ac:dyDescent="0.2">
      <c r="A204" s="29" t="s">
        <v>64</v>
      </c>
      <c r="E204" s="30" t="s">
        <v>61</v>
      </c>
    </row>
    <row r="205" spans="1:16" x14ac:dyDescent="0.2">
      <c r="A205" s="31" t="s">
        <v>65</v>
      </c>
      <c r="E205" s="32" t="s">
        <v>863</v>
      </c>
    </row>
    <row r="206" spans="1:16" ht="38.25" x14ac:dyDescent="0.2">
      <c r="A206" t="s">
        <v>67</v>
      </c>
      <c r="E206" s="30" t="s">
        <v>637</v>
      </c>
    </row>
    <row r="207" spans="1:16" ht="25.5" x14ac:dyDescent="0.2">
      <c r="A207" s="19" t="s">
        <v>59</v>
      </c>
      <c r="B207" s="24" t="s">
        <v>245</v>
      </c>
      <c r="C207" s="24" t="s">
        <v>635</v>
      </c>
      <c r="D207" s="19" t="s">
        <v>61</v>
      </c>
      <c r="E207" s="25" t="s">
        <v>636</v>
      </c>
      <c r="F207" s="26" t="s">
        <v>568</v>
      </c>
      <c r="G207" s="27">
        <v>2</v>
      </c>
      <c r="H207" s="28">
        <v>0</v>
      </c>
      <c r="I207" s="28">
        <f>ROUND(ROUND(H207,2)*ROUND(G207,3),2)</f>
        <v>0</v>
      </c>
      <c r="O207">
        <f>(I207*21)/100</f>
        <v>0</v>
      </c>
      <c r="P207" t="s">
        <v>33</v>
      </c>
    </row>
    <row r="208" spans="1:16" x14ac:dyDescent="0.2">
      <c r="A208" s="29" t="s">
        <v>64</v>
      </c>
      <c r="E208" s="30" t="s">
        <v>61</v>
      </c>
    </row>
    <row r="209" spans="1:18" x14ac:dyDescent="0.2">
      <c r="A209" s="31" t="s">
        <v>65</v>
      </c>
      <c r="E209" s="32" t="s">
        <v>863</v>
      </c>
    </row>
    <row r="210" spans="1:18" ht="38.25" x14ac:dyDescent="0.2">
      <c r="A210" t="s">
        <v>67</v>
      </c>
      <c r="E210" s="30" t="s">
        <v>637</v>
      </c>
    </row>
    <row r="211" spans="1:18" x14ac:dyDescent="0.2">
      <c r="A211" s="19" t="s">
        <v>59</v>
      </c>
      <c r="B211" s="24" t="s">
        <v>249</v>
      </c>
      <c r="C211" s="24" t="s">
        <v>638</v>
      </c>
      <c r="D211" s="19" t="s">
        <v>61</v>
      </c>
      <c r="E211" s="25" t="s">
        <v>639</v>
      </c>
      <c r="F211" s="26" t="s">
        <v>588</v>
      </c>
      <c r="G211" s="27">
        <v>208</v>
      </c>
      <c r="H211" s="28">
        <v>0</v>
      </c>
      <c r="I211" s="28">
        <f>ROUND(ROUND(H211,2)*ROUND(G211,3),2)</f>
        <v>0</v>
      </c>
      <c r="O211">
        <f>(I211*21)/100</f>
        <v>0</v>
      </c>
      <c r="P211" t="s">
        <v>33</v>
      </c>
    </row>
    <row r="212" spans="1:18" x14ac:dyDescent="0.2">
      <c r="A212" s="29" t="s">
        <v>64</v>
      </c>
      <c r="E212" s="30" t="s">
        <v>61</v>
      </c>
    </row>
    <row r="213" spans="1:18" x14ac:dyDescent="0.2">
      <c r="A213" s="31" t="s">
        <v>65</v>
      </c>
      <c r="E213" s="32" t="s">
        <v>864</v>
      </c>
    </row>
    <row r="214" spans="1:18" ht="25.5" x14ac:dyDescent="0.2">
      <c r="A214" t="s">
        <v>67</v>
      </c>
      <c r="E214" s="30" t="s">
        <v>640</v>
      </c>
    </row>
    <row r="215" spans="1:18" x14ac:dyDescent="0.2">
      <c r="A215" s="19" t="s">
        <v>59</v>
      </c>
      <c r="B215" s="24" t="s">
        <v>252</v>
      </c>
      <c r="C215" s="24" t="s">
        <v>641</v>
      </c>
      <c r="D215" s="19" t="s">
        <v>61</v>
      </c>
      <c r="E215" s="25" t="s">
        <v>642</v>
      </c>
      <c r="F215" s="26" t="s">
        <v>568</v>
      </c>
      <c r="G215" s="27">
        <v>50</v>
      </c>
      <c r="H215" s="28">
        <v>0</v>
      </c>
      <c r="I215" s="28">
        <f>ROUND(ROUND(H215,2)*ROUND(G215,3),2)</f>
        <v>0</v>
      </c>
      <c r="O215">
        <f>(I215*21)/100</f>
        <v>0</v>
      </c>
      <c r="P215" t="s">
        <v>33</v>
      </c>
    </row>
    <row r="216" spans="1:18" x14ac:dyDescent="0.2">
      <c r="A216" s="29" t="s">
        <v>64</v>
      </c>
      <c r="E216" s="30" t="s">
        <v>61</v>
      </c>
    </row>
    <row r="217" spans="1:18" x14ac:dyDescent="0.2">
      <c r="A217" s="31" t="s">
        <v>65</v>
      </c>
      <c r="E217" s="32" t="s">
        <v>532</v>
      </c>
    </row>
    <row r="218" spans="1:18" ht="25.5" x14ac:dyDescent="0.2">
      <c r="A218" t="s">
        <v>67</v>
      </c>
      <c r="E218" s="30" t="s">
        <v>643</v>
      </c>
    </row>
    <row r="219" spans="1:18" x14ac:dyDescent="0.2">
      <c r="A219" s="19" t="s">
        <v>59</v>
      </c>
      <c r="B219" s="24" t="s">
        <v>255</v>
      </c>
      <c r="C219" s="24" t="s">
        <v>865</v>
      </c>
      <c r="D219" s="19" t="s">
        <v>61</v>
      </c>
      <c r="E219" s="25" t="s">
        <v>866</v>
      </c>
      <c r="F219" s="26" t="s">
        <v>568</v>
      </c>
      <c r="G219" s="27">
        <v>15</v>
      </c>
      <c r="H219" s="28">
        <v>0</v>
      </c>
      <c r="I219" s="28">
        <f>ROUND(ROUND(H219,2)*ROUND(G219,3),2)</f>
        <v>0</v>
      </c>
      <c r="O219">
        <f>(I219*21)/100</f>
        <v>0</v>
      </c>
      <c r="P219" t="s">
        <v>33</v>
      </c>
    </row>
    <row r="220" spans="1:18" x14ac:dyDescent="0.2">
      <c r="A220" s="29" t="s">
        <v>64</v>
      </c>
      <c r="E220" s="30" t="s">
        <v>61</v>
      </c>
    </row>
    <row r="221" spans="1:18" x14ac:dyDescent="0.2">
      <c r="A221" s="31" t="s">
        <v>65</v>
      </c>
      <c r="E221" s="32" t="s">
        <v>532</v>
      </c>
    </row>
    <row r="222" spans="1:18" ht="38.25" x14ac:dyDescent="0.2">
      <c r="A222" t="s">
        <v>67</v>
      </c>
      <c r="E222" s="30" t="s">
        <v>867</v>
      </c>
    </row>
    <row r="223" spans="1:18" ht="12.75" customHeight="1" x14ac:dyDescent="0.2">
      <c r="A223" s="5" t="s">
        <v>56</v>
      </c>
      <c r="B223" s="5"/>
      <c r="C223" s="33" t="s">
        <v>868</v>
      </c>
      <c r="D223" s="5"/>
      <c r="E223" s="22" t="s">
        <v>869</v>
      </c>
      <c r="F223" s="5"/>
      <c r="G223" s="5"/>
      <c r="H223" s="5"/>
      <c r="I223" s="34">
        <f>0+Q223</f>
        <v>0</v>
      </c>
      <c r="O223">
        <f>0+R223</f>
        <v>0</v>
      </c>
      <c r="Q223">
        <f>0+I224+I228+I232+I236+I240+I244+I248+I252</f>
        <v>0</v>
      </c>
      <c r="R223">
        <f>0+O224+O228+O232+O236+O240+O244+O248+O252</f>
        <v>0</v>
      </c>
    </row>
    <row r="224" spans="1:18" x14ac:dyDescent="0.2">
      <c r="A224" s="19" t="s">
        <v>59</v>
      </c>
      <c r="B224" s="24" t="s">
        <v>258</v>
      </c>
      <c r="C224" s="24" t="s">
        <v>870</v>
      </c>
      <c r="D224" s="19" t="s">
        <v>61</v>
      </c>
      <c r="E224" s="25" t="s">
        <v>871</v>
      </c>
      <c r="F224" s="26" t="s">
        <v>568</v>
      </c>
      <c r="G224" s="27">
        <v>2</v>
      </c>
      <c r="H224" s="28">
        <v>0</v>
      </c>
      <c r="I224" s="28">
        <f>ROUND(ROUND(H224,2)*ROUND(G224,3),2)</f>
        <v>0</v>
      </c>
      <c r="O224">
        <f>(I224*21)/100</f>
        <v>0</v>
      </c>
      <c r="P224" t="s">
        <v>33</v>
      </c>
    </row>
    <row r="225" spans="1:16" x14ac:dyDescent="0.2">
      <c r="A225" s="29" t="s">
        <v>64</v>
      </c>
      <c r="E225" s="30" t="s">
        <v>61</v>
      </c>
    </row>
    <row r="226" spans="1:16" x14ac:dyDescent="0.2">
      <c r="A226" s="31" t="s">
        <v>65</v>
      </c>
      <c r="E226" s="32" t="s">
        <v>872</v>
      </c>
    </row>
    <row r="227" spans="1:16" ht="89.25" x14ac:dyDescent="0.2">
      <c r="A227" t="s">
        <v>67</v>
      </c>
      <c r="E227" s="30" t="s">
        <v>873</v>
      </c>
    </row>
    <row r="228" spans="1:16" x14ac:dyDescent="0.2">
      <c r="A228" s="19" t="s">
        <v>59</v>
      </c>
      <c r="B228" s="24" t="s">
        <v>262</v>
      </c>
      <c r="C228" s="24" t="s">
        <v>874</v>
      </c>
      <c r="D228" s="19" t="s">
        <v>61</v>
      </c>
      <c r="E228" s="25" t="s">
        <v>875</v>
      </c>
      <c r="F228" s="26" t="s">
        <v>568</v>
      </c>
      <c r="G228" s="27">
        <v>2</v>
      </c>
      <c r="H228" s="28">
        <v>0</v>
      </c>
      <c r="I228" s="28">
        <f>ROUND(ROUND(H228,2)*ROUND(G228,3),2)</f>
        <v>0</v>
      </c>
      <c r="O228">
        <f>(I228*21)/100</f>
        <v>0</v>
      </c>
      <c r="P228" t="s">
        <v>33</v>
      </c>
    </row>
    <row r="229" spans="1:16" x14ac:dyDescent="0.2">
      <c r="A229" s="29" t="s">
        <v>64</v>
      </c>
      <c r="E229" s="30" t="s">
        <v>61</v>
      </c>
    </row>
    <row r="230" spans="1:16" x14ac:dyDescent="0.2">
      <c r="A230" s="31" t="s">
        <v>65</v>
      </c>
      <c r="E230" s="32" t="s">
        <v>872</v>
      </c>
    </row>
    <row r="231" spans="1:16" ht="89.25" x14ac:dyDescent="0.2">
      <c r="A231" t="s">
        <v>67</v>
      </c>
      <c r="E231" s="30" t="s">
        <v>873</v>
      </c>
    </row>
    <row r="232" spans="1:16" ht="25.5" x14ac:dyDescent="0.2">
      <c r="A232" s="19" t="s">
        <v>59</v>
      </c>
      <c r="B232" s="24" t="s">
        <v>265</v>
      </c>
      <c r="C232" s="24" t="s">
        <v>876</v>
      </c>
      <c r="D232" s="19" t="s">
        <v>61</v>
      </c>
      <c r="E232" s="25" t="s">
        <v>877</v>
      </c>
      <c r="F232" s="26" t="s">
        <v>568</v>
      </c>
      <c r="G232" s="27">
        <v>2</v>
      </c>
      <c r="H232" s="28">
        <v>0</v>
      </c>
      <c r="I232" s="28">
        <f>ROUND(ROUND(H232,2)*ROUND(G232,3),2)</f>
        <v>0</v>
      </c>
      <c r="O232">
        <f>(I232*21)/100</f>
        <v>0</v>
      </c>
      <c r="P232" t="s">
        <v>33</v>
      </c>
    </row>
    <row r="233" spans="1:16" x14ac:dyDescent="0.2">
      <c r="A233" s="29" t="s">
        <v>64</v>
      </c>
      <c r="E233" s="30" t="s">
        <v>61</v>
      </c>
    </row>
    <row r="234" spans="1:16" x14ac:dyDescent="0.2">
      <c r="A234" s="31" t="s">
        <v>65</v>
      </c>
      <c r="E234" s="32" t="s">
        <v>878</v>
      </c>
    </row>
    <row r="235" spans="1:16" ht="51" x14ac:dyDescent="0.2">
      <c r="A235" t="s">
        <v>67</v>
      </c>
      <c r="E235" s="30" t="s">
        <v>879</v>
      </c>
    </row>
    <row r="236" spans="1:16" ht="25.5" x14ac:dyDescent="0.2">
      <c r="A236" s="19" t="s">
        <v>59</v>
      </c>
      <c r="B236" s="24" t="s">
        <v>269</v>
      </c>
      <c r="C236" s="24" t="s">
        <v>880</v>
      </c>
      <c r="D236" s="19" t="s">
        <v>61</v>
      </c>
      <c r="E236" s="25" t="s">
        <v>881</v>
      </c>
      <c r="F236" s="26" t="s">
        <v>568</v>
      </c>
      <c r="G236" s="27">
        <v>2</v>
      </c>
      <c r="H236" s="28">
        <v>0</v>
      </c>
      <c r="I236" s="28">
        <f>ROUND(ROUND(H236,2)*ROUND(G236,3),2)</f>
        <v>0</v>
      </c>
      <c r="O236">
        <f>(I236*21)/100</f>
        <v>0</v>
      </c>
      <c r="P236" t="s">
        <v>33</v>
      </c>
    </row>
    <row r="237" spans="1:16" x14ac:dyDescent="0.2">
      <c r="A237" s="29" t="s">
        <v>64</v>
      </c>
      <c r="E237" s="30" t="s">
        <v>61</v>
      </c>
    </row>
    <row r="238" spans="1:16" x14ac:dyDescent="0.2">
      <c r="A238" s="31" t="s">
        <v>65</v>
      </c>
      <c r="E238" s="32" t="s">
        <v>878</v>
      </c>
    </row>
    <row r="239" spans="1:16" ht="51" x14ac:dyDescent="0.2">
      <c r="A239" t="s">
        <v>67</v>
      </c>
      <c r="E239" s="30" t="s">
        <v>882</v>
      </c>
    </row>
    <row r="240" spans="1:16" ht="25.5" x14ac:dyDescent="0.2">
      <c r="A240" s="19" t="s">
        <v>59</v>
      </c>
      <c r="B240" s="24" t="s">
        <v>273</v>
      </c>
      <c r="C240" s="24" t="s">
        <v>883</v>
      </c>
      <c r="D240" s="19" t="s">
        <v>61</v>
      </c>
      <c r="E240" s="25" t="s">
        <v>884</v>
      </c>
      <c r="F240" s="26" t="s">
        <v>568</v>
      </c>
      <c r="G240" s="27">
        <v>2</v>
      </c>
      <c r="H240" s="28">
        <v>0</v>
      </c>
      <c r="I240" s="28">
        <f>ROUND(ROUND(H240,2)*ROUND(G240,3),2)</f>
        <v>0</v>
      </c>
      <c r="O240">
        <f>(I240*21)/100</f>
        <v>0</v>
      </c>
      <c r="P240" t="s">
        <v>33</v>
      </c>
    </row>
    <row r="241" spans="1:18" x14ac:dyDescent="0.2">
      <c r="A241" s="29" t="s">
        <v>64</v>
      </c>
      <c r="E241" s="30" t="s">
        <v>61</v>
      </c>
    </row>
    <row r="242" spans="1:18" x14ac:dyDescent="0.2">
      <c r="A242" s="31" t="s">
        <v>65</v>
      </c>
      <c r="E242" s="32" t="s">
        <v>878</v>
      </c>
    </row>
    <row r="243" spans="1:18" ht="38.25" x14ac:dyDescent="0.2">
      <c r="A243" t="s">
        <v>67</v>
      </c>
      <c r="E243" s="30" t="s">
        <v>885</v>
      </c>
    </row>
    <row r="244" spans="1:18" x14ac:dyDescent="0.2">
      <c r="A244" s="19" t="s">
        <v>59</v>
      </c>
      <c r="B244" s="24" t="s">
        <v>276</v>
      </c>
      <c r="C244" s="24" t="s">
        <v>886</v>
      </c>
      <c r="D244" s="19" t="s">
        <v>61</v>
      </c>
      <c r="E244" s="25" t="s">
        <v>887</v>
      </c>
      <c r="F244" s="26" t="s">
        <v>568</v>
      </c>
      <c r="G244" s="27">
        <v>2</v>
      </c>
      <c r="H244" s="28">
        <v>0</v>
      </c>
      <c r="I244" s="28">
        <f>ROUND(ROUND(H244,2)*ROUND(G244,3),2)</f>
        <v>0</v>
      </c>
      <c r="O244">
        <f>(I244*21)/100</f>
        <v>0</v>
      </c>
      <c r="P244" t="s">
        <v>33</v>
      </c>
    </row>
    <row r="245" spans="1:18" x14ac:dyDescent="0.2">
      <c r="A245" s="29" t="s">
        <v>64</v>
      </c>
      <c r="E245" s="30" t="s">
        <v>61</v>
      </c>
    </row>
    <row r="246" spans="1:18" x14ac:dyDescent="0.2">
      <c r="A246" s="31" t="s">
        <v>65</v>
      </c>
      <c r="E246" s="32" t="s">
        <v>878</v>
      </c>
    </row>
    <row r="247" spans="1:18" ht="38.25" x14ac:dyDescent="0.2">
      <c r="A247" t="s">
        <v>67</v>
      </c>
      <c r="E247" s="30" t="s">
        <v>885</v>
      </c>
    </row>
    <row r="248" spans="1:18" x14ac:dyDescent="0.2">
      <c r="A248" s="19" t="s">
        <v>59</v>
      </c>
      <c r="B248" s="24" t="s">
        <v>279</v>
      </c>
      <c r="C248" s="24" t="s">
        <v>888</v>
      </c>
      <c r="D248" s="19" t="s">
        <v>61</v>
      </c>
      <c r="E248" s="25" t="s">
        <v>889</v>
      </c>
      <c r="F248" s="26" t="s">
        <v>568</v>
      </c>
      <c r="G248" s="27">
        <v>66</v>
      </c>
      <c r="H248" s="28">
        <v>0</v>
      </c>
      <c r="I248" s="28">
        <f>ROUND(ROUND(H248,2)*ROUND(G248,3),2)</f>
        <v>0</v>
      </c>
      <c r="O248">
        <f>(I248*21)/100</f>
        <v>0</v>
      </c>
      <c r="P248" t="s">
        <v>33</v>
      </c>
    </row>
    <row r="249" spans="1:18" x14ac:dyDescent="0.2">
      <c r="A249" s="29" t="s">
        <v>64</v>
      </c>
      <c r="E249" s="30" t="s">
        <v>61</v>
      </c>
    </row>
    <row r="250" spans="1:18" x14ac:dyDescent="0.2">
      <c r="A250" s="31" t="s">
        <v>65</v>
      </c>
      <c r="E250" s="32" t="s">
        <v>750</v>
      </c>
    </row>
    <row r="251" spans="1:18" ht="38.25" x14ac:dyDescent="0.2">
      <c r="A251" t="s">
        <v>67</v>
      </c>
      <c r="E251" s="30" t="s">
        <v>890</v>
      </c>
    </row>
    <row r="252" spans="1:18" ht="38.25" x14ac:dyDescent="0.2">
      <c r="A252" s="19" t="s">
        <v>59</v>
      </c>
      <c r="B252" s="24" t="s">
        <v>282</v>
      </c>
      <c r="C252" s="24" t="s">
        <v>891</v>
      </c>
      <c r="D252" s="19" t="s">
        <v>61</v>
      </c>
      <c r="E252" s="25" t="s">
        <v>892</v>
      </c>
      <c r="F252" s="26" t="s">
        <v>482</v>
      </c>
      <c r="G252" s="27">
        <v>24</v>
      </c>
      <c r="H252" s="28">
        <v>0</v>
      </c>
      <c r="I252" s="28">
        <f>ROUND(ROUND(H252,2)*ROUND(G252,3),2)</f>
        <v>0</v>
      </c>
      <c r="O252">
        <f>(I252*21)/100</f>
        <v>0</v>
      </c>
      <c r="P252" t="s">
        <v>33</v>
      </c>
    </row>
    <row r="253" spans="1:18" x14ac:dyDescent="0.2">
      <c r="A253" s="29" t="s">
        <v>64</v>
      </c>
      <c r="E253" s="30" t="s">
        <v>61</v>
      </c>
    </row>
    <row r="254" spans="1:18" x14ac:dyDescent="0.2">
      <c r="A254" s="31" t="s">
        <v>65</v>
      </c>
      <c r="E254" s="32" t="s">
        <v>893</v>
      </c>
    </row>
    <row r="255" spans="1:18" ht="89.25" x14ac:dyDescent="0.2">
      <c r="A255" t="s">
        <v>67</v>
      </c>
      <c r="E255" s="30" t="s">
        <v>894</v>
      </c>
    </row>
    <row r="256" spans="1:18" ht="12.75" customHeight="1" x14ac:dyDescent="0.2">
      <c r="A256" s="5" t="s">
        <v>56</v>
      </c>
      <c r="B256" s="5"/>
      <c r="C256" s="33" t="s">
        <v>644</v>
      </c>
      <c r="D256" s="5"/>
      <c r="E256" s="22" t="s">
        <v>645</v>
      </c>
      <c r="F256" s="5"/>
      <c r="G256" s="5"/>
      <c r="H256" s="5"/>
      <c r="I256" s="34">
        <f>0+Q256</f>
        <v>0</v>
      </c>
      <c r="O256">
        <f>0+R256</f>
        <v>0</v>
      </c>
      <c r="Q256">
        <f>0+I257</f>
        <v>0</v>
      </c>
      <c r="R256">
        <f>0+O257</f>
        <v>0</v>
      </c>
    </row>
    <row r="257" spans="1:18" x14ac:dyDescent="0.2">
      <c r="A257" s="19" t="s">
        <v>59</v>
      </c>
      <c r="B257" s="24" t="s">
        <v>285</v>
      </c>
      <c r="C257" s="24" t="s">
        <v>895</v>
      </c>
      <c r="D257" s="19" t="s">
        <v>61</v>
      </c>
      <c r="E257" s="25" t="s">
        <v>896</v>
      </c>
      <c r="F257" s="26" t="s">
        <v>568</v>
      </c>
      <c r="G257" s="27">
        <v>2</v>
      </c>
      <c r="H257" s="28">
        <v>0</v>
      </c>
      <c r="I257" s="28">
        <f>ROUND(ROUND(H257,2)*ROUND(G257,3),2)</f>
        <v>0</v>
      </c>
      <c r="O257">
        <f>(I257*21)/100</f>
        <v>0</v>
      </c>
      <c r="P257" t="s">
        <v>33</v>
      </c>
    </row>
    <row r="258" spans="1:18" x14ac:dyDescent="0.2">
      <c r="A258" s="29" t="s">
        <v>64</v>
      </c>
      <c r="E258" s="30" t="s">
        <v>61</v>
      </c>
    </row>
    <row r="259" spans="1:18" x14ac:dyDescent="0.2">
      <c r="A259" s="31" t="s">
        <v>65</v>
      </c>
      <c r="E259" s="32" t="s">
        <v>532</v>
      </c>
    </row>
    <row r="260" spans="1:18" ht="38.25" x14ac:dyDescent="0.2">
      <c r="A260" t="s">
        <v>67</v>
      </c>
      <c r="E260" s="30" t="s">
        <v>897</v>
      </c>
    </row>
    <row r="261" spans="1:18" ht="12.75" customHeight="1" x14ac:dyDescent="0.2">
      <c r="A261" s="5" t="s">
        <v>56</v>
      </c>
      <c r="B261" s="5"/>
      <c r="C261" s="33" t="s">
        <v>478</v>
      </c>
      <c r="D261" s="5"/>
      <c r="E261" s="22" t="s">
        <v>670</v>
      </c>
      <c r="F261" s="5"/>
      <c r="G261" s="5"/>
      <c r="H261" s="5"/>
      <c r="I261" s="34">
        <f>0+Q261</f>
        <v>0</v>
      </c>
      <c r="O261">
        <f>0+R261</f>
        <v>0</v>
      </c>
      <c r="Q261">
        <f>0+I262+I266+I270+I274+I278+I282+I286+I290+I294+I298+I302</f>
        <v>0</v>
      </c>
      <c r="R261">
        <f>0+O262+O266+O270+O274+O278+O282+O286+O290+O294+O298+O302</f>
        <v>0</v>
      </c>
    </row>
    <row r="262" spans="1:18" x14ac:dyDescent="0.2">
      <c r="A262" s="19" t="s">
        <v>59</v>
      </c>
      <c r="B262" s="24" t="s">
        <v>289</v>
      </c>
      <c r="C262" s="24" t="s">
        <v>898</v>
      </c>
      <c r="D262" s="19" t="s">
        <v>61</v>
      </c>
      <c r="E262" s="25" t="s">
        <v>899</v>
      </c>
      <c r="F262" s="26" t="s">
        <v>568</v>
      </c>
      <c r="G262" s="27">
        <v>2</v>
      </c>
      <c r="H262" s="28">
        <v>0</v>
      </c>
      <c r="I262" s="28">
        <f>ROUND(ROUND(H262,2)*ROUND(G262,3),2)</f>
        <v>0</v>
      </c>
      <c r="O262">
        <f>(I262*21)/100</f>
        <v>0</v>
      </c>
      <c r="P262" t="s">
        <v>33</v>
      </c>
    </row>
    <row r="263" spans="1:18" x14ac:dyDescent="0.2">
      <c r="A263" s="29" t="s">
        <v>64</v>
      </c>
      <c r="E263" s="30" t="s">
        <v>61</v>
      </c>
    </row>
    <row r="264" spans="1:18" x14ac:dyDescent="0.2">
      <c r="A264" s="31" t="s">
        <v>65</v>
      </c>
      <c r="E264" s="32" t="s">
        <v>900</v>
      </c>
    </row>
    <row r="265" spans="1:18" ht="51" x14ac:dyDescent="0.2">
      <c r="A265" t="s">
        <v>67</v>
      </c>
      <c r="E265" s="30" t="s">
        <v>673</v>
      </c>
    </row>
    <row r="266" spans="1:18" ht="25.5" x14ac:dyDescent="0.2">
      <c r="A266" s="19" t="s">
        <v>59</v>
      </c>
      <c r="B266" s="24" t="s">
        <v>293</v>
      </c>
      <c r="C266" s="24" t="s">
        <v>901</v>
      </c>
      <c r="D266" s="19" t="s">
        <v>61</v>
      </c>
      <c r="E266" s="25" t="s">
        <v>902</v>
      </c>
      <c r="F266" s="26" t="s">
        <v>568</v>
      </c>
      <c r="G266" s="27">
        <v>1</v>
      </c>
      <c r="H266" s="28">
        <v>0</v>
      </c>
      <c r="I266" s="28">
        <f>ROUND(ROUND(H266,2)*ROUND(G266,3),2)</f>
        <v>0</v>
      </c>
      <c r="O266">
        <f>(I266*21)/100</f>
        <v>0</v>
      </c>
      <c r="P266" t="s">
        <v>33</v>
      </c>
    </row>
    <row r="267" spans="1:18" x14ac:dyDescent="0.2">
      <c r="A267" s="29" t="s">
        <v>64</v>
      </c>
      <c r="E267" s="30" t="s">
        <v>61</v>
      </c>
    </row>
    <row r="268" spans="1:18" x14ac:dyDescent="0.2">
      <c r="A268" s="31" t="s">
        <v>65</v>
      </c>
      <c r="E268" s="32" t="s">
        <v>903</v>
      </c>
    </row>
    <row r="269" spans="1:18" ht="63.75" x14ac:dyDescent="0.2">
      <c r="A269" t="s">
        <v>67</v>
      </c>
      <c r="E269" s="30" t="s">
        <v>700</v>
      </c>
    </row>
    <row r="270" spans="1:18" ht="38.25" x14ac:dyDescent="0.2">
      <c r="A270" s="19" t="s">
        <v>59</v>
      </c>
      <c r="B270" s="24" t="s">
        <v>296</v>
      </c>
      <c r="C270" s="24" t="s">
        <v>904</v>
      </c>
      <c r="D270" s="19" t="s">
        <v>61</v>
      </c>
      <c r="E270" s="25" t="s">
        <v>905</v>
      </c>
      <c r="F270" s="26" t="s">
        <v>568</v>
      </c>
      <c r="G270" s="27">
        <v>5</v>
      </c>
      <c r="H270" s="28">
        <v>0</v>
      </c>
      <c r="I270" s="28">
        <f>ROUND(ROUND(H270,2)*ROUND(G270,3),2)</f>
        <v>0</v>
      </c>
      <c r="O270">
        <f>(I270*21)/100</f>
        <v>0</v>
      </c>
      <c r="P270" t="s">
        <v>33</v>
      </c>
    </row>
    <row r="271" spans="1:18" x14ac:dyDescent="0.2">
      <c r="A271" s="29" t="s">
        <v>64</v>
      </c>
      <c r="E271" s="30" t="s">
        <v>61</v>
      </c>
    </row>
    <row r="272" spans="1:18" x14ac:dyDescent="0.2">
      <c r="A272" s="31" t="s">
        <v>65</v>
      </c>
      <c r="E272" s="32" t="s">
        <v>906</v>
      </c>
    </row>
    <row r="273" spans="1:16" ht="63.75" x14ac:dyDescent="0.2">
      <c r="A273" t="s">
        <v>67</v>
      </c>
      <c r="E273" s="30" t="s">
        <v>700</v>
      </c>
    </row>
    <row r="274" spans="1:16" ht="25.5" x14ac:dyDescent="0.2">
      <c r="A274" s="19" t="s">
        <v>59</v>
      </c>
      <c r="B274" s="24" t="s">
        <v>300</v>
      </c>
      <c r="C274" s="24" t="s">
        <v>674</v>
      </c>
      <c r="D274" s="19" t="s">
        <v>61</v>
      </c>
      <c r="E274" s="25" t="s">
        <v>675</v>
      </c>
      <c r="F274" s="26" t="s">
        <v>568</v>
      </c>
      <c r="G274" s="27">
        <v>1</v>
      </c>
      <c r="H274" s="28">
        <v>0</v>
      </c>
      <c r="I274" s="28">
        <f>ROUND(ROUND(H274,2)*ROUND(G274,3),2)</f>
        <v>0</v>
      </c>
      <c r="O274">
        <f>(I274*21)/100</f>
        <v>0</v>
      </c>
      <c r="P274" t="s">
        <v>33</v>
      </c>
    </row>
    <row r="275" spans="1:16" x14ac:dyDescent="0.2">
      <c r="A275" s="29" t="s">
        <v>64</v>
      </c>
      <c r="E275" s="30" t="s">
        <v>61</v>
      </c>
    </row>
    <row r="276" spans="1:16" x14ac:dyDescent="0.2">
      <c r="A276" s="31" t="s">
        <v>65</v>
      </c>
      <c r="E276" s="32" t="s">
        <v>532</v>
      </c>
    </row>
    <row r="277" spans="1:16" ht="38.25" x14ac:dyDescent="0.2">
      <c r="A277" t="s">
        <v>67</v>
      </c>
      <c r="E277" s="30" t="s">
        <v>676</v>
      </c>
    </row>
    <row r="278" spans="1:16" x14ac:dyDescent="0.2">
      <c r="A278" s="19" t="s">
        <v>59</v>
      </c>
      <c r="B278" s="24" t="s">
        <v>304</v>
      </c>
      <c r="C278" s="24" t="s">
        <v>907</v>
      </c>
      <c r="D278" s="19" t="s">
        <v>61</v>
      </c>
      <c r="E278" s="25" t="s">
        <v>908</v>
      </c>
      <c r="F278" s="26" t="s">
        <v>568</v>
      </c>
      <c r="G278" s="27">
        <v>2</v>
      </c>
      <c r="H278" s="28">
        <v>0</v>
      </c>
      <c r="I278" s="28">
        <f>ROUND(ROUND(H278,2)*ROUND(G278,3),2)</f>
        <v>0</v>
      </c>
      <c r="O278">
        <f>(I278*21)/100</f>
        <v>0</v>
      </c>
      <c r="P278" t="s">
        <v>33</v>
      </c>
    </row>
    <row r="279" spans="1:16" x14ac:dyDescent="0.2">
      <c r="A279" s="29" t="s">
        <v>64</v>
      </c>
      <c r="E279" s="30" t="s">
        <v>61</v>
      </c>
    </row>
    <row r="280" spans="1:16" x14ac:dyDescent="0.2">
      <c r="A280" s="31" t="s">
        <v>65</v>
      </c>
      <c r="E280" s="32" t="s">
        <v>532</v>
      </c>
    </row>
    <row r="281" spans="1:16" ht="38.25" x14ac:dyDescent="0.2">
      <c r="A281" t="s">
        <v>67</v>
      </c>
      <c r="E281" s="30" t="s">
        <v>682</v>
      </c>
    </row>
    <row r="282" spans="1:16" x14ac:dyDescent="0.2">
      <c r="A282" s="19" t="s">
        <v>59</v>
      </c>
      <c r="B282" s="24" t="s">
        <v>307</v>
      </c>
      <c r="C282" s="24" t="s">
        <v>685</v>
      </c>
      <c r="D282" s="19" t="s">
        <v>61</v>
      </c>
      <c r="E282" s="25" t="s">
        <v>686</v>
      </c>
      <c r="F282" s="26" t="s">
        <v>482</v>
      </c>
      <c r="G282" s="27">
        <v>32</v>
      </c>
      <c r="H282" s="28">
        <v>0</v>
      </c>
      <c r="I282" s="28">
        <f>ROUND(ROUND(H282,2)*ROUND(G282,3),2)</f>
        <v>0</v>
      </c>
      <c r="O282">
        <f>(I282*21)/100</f>
        <v>0</v>
      </c>
      <c r="P282" t="s">
        <v>33</v>
      </c>
    </row>
    <row r="283" spans="1:16" x14ac:dyDescent="0.2">
      <c r="A283" s="29" t="s">
        <v>64</v>
      </c>
      <c r="E283" s="30" t="s">
        <v>61</v>
      </c>
    </row>
    <row r="284" spans="1:16" x14ac:dyDescent="0.2">
      <c r="A284" s="31" t="s">
        <v>65</v>
      </c>
      <c r="E284" s="32" t="s">
        <v>532</v>
      </c>
    </row>
    <row r="285" spans="1:16" ht="51" x14ac:dyDescent="0.2">
      <c r="A285" t="s">
        <v>67</v>
      </c>
      <c r="E285" s="30" t="s">
        <v>687</v>
      </c>
    </row>
    <row r="286" spans="1:16" x14ac:dyDescent="0.2">
      <c r="A286" s="19" t="s">
        <v>59</v>
      </c>
      <c r="B286" s="24" t="s">
        <v>311</v>
      </c>
      <c r="C286" s="24" t="s">
        <v>909</v>
      </c>
      <c r="D286" s="19" t="s">
        <v>61</v>
      </c>
      <c r="E286" s="25" t="s">
        <v>910</v>
      </c>
      <c r="F286" s="26" t="s">
        <v>482</v>
      </c>
      <c r="G286" s="27">
        <v>16</v>
      </c>
      <c r="H286" s="28">
        <v>0</v>
      </c>
      <c r="I286" s="28">
        <f>ROUND(ROUND(H286,2)*ROUND(G286,3),2)</f>
        <v>0</v>
      </c>
      <c r="O286">
        <f>(I286*21)/100</f>
        <v>0</v>
      </c>
      <c r="P286" t="s">
        <v>33</v>
      </c>
    </row>
    <row r="287" spans="1:16" x14ac:dyDescent="0.2">
      <c r="A287" s="29" t="s">
        <v>64</v>
      </c>
      <c r="E287" s="30" t="s">
        <v>61</v>
      </c>
    </row>
    <row r="288" spans="1:16" x14ac:dyDescent="0.2">
      <c r="A288" s="31" t="s">
        <v>65</v>
      </c>
      <c r="E288" s="32" t="s">
        <v>532</v>
      </c>
    </row>
    <row r="289" spans="1:16" ht="51" x14ac:dyDescent="0.2">
      <c r="A289" t="s">
        <v>67</v>
      </c>
      <c r="E289" s="30" t="s">
        <v>911</v>
      </c>
    </row>
    <row r="290" spans="1:16" x14ac:dyDescent="0.2">
      <c r="A290" s="19" t="s">
        <v>59</v>
      </c>
      <c r="B290" s="24" t="s">
        <v>316</v>
      </c>
      <c r="C290" s="24" t="s">
        <v>688</v>
      </c>
      <c r="D290" s="19" t="s">
        <v>61</v>
      </c>
      <c r="E290" s="25" t="s">
        <v>689</v>
      </c>
      <c r="F290" s="26" t="s">
        <v>482</v>
      </c>
      <c r="G290" s="27">
        <v>32</v>
      </c>
      <c r="H290" s="28">
        <v>0</v>
      </c>
      <c r="I290" s="28">
        <f>ROUND(ROUND(H290,2)*ROUND(G290,3),2)</f>
        <v>0</v>
      </c>
      <c r="O290">
        <f>(I290*21)/100</f>
        <v>0</v>
      </c>
      <c r="P290" t="s">
        <v>33</v>
      </c>
    </row>
    <row r="291" spans="1:16" x14ac:dyDescent="0.2">
      <c r="A291" s="29" t="s">
        <v>64</v>
      </c>
      <c r="E291" s="30" t="s">
        <v>61</v>
      </c>
    </row>
    <row r="292" spans="1:16" x14ac:dyDescent="0.2">
      <c r="A292" s="31" t="s">
        <v>65</v>
      </c>
      <c r="E292" s="32" t="s">
        <v>532</v>
      </c>
    </row>
    <row r="293" spans="1:16" ht="38.25" x14ac:dyDescent="0.2">
      <c r="A293" t="s">
        <v>67</v>
      </c>
      <c r="E293" s="30" t="s">
        <v>690</v>
      </c>
    </row>
    <row r="294" spans="1:16" x14ac:dyDescent="0.2">
      <c r="A294" s="19" t="s">
        <v>59</v>
      </c>
      <c r="B294" s="24" t="s">
        <v>320</v>
      </c>
      <c r="C294" s="24" t="s">
        <v>480</v>
      </c>
      <c r="D294" s="19" t="s">
        <v>61</v>
      </c>
      <c r="E294" s="25" t="s">
        <v>481</v>
      </c>
      <c r="F294" s="26" t="s">
        <v>482</v>
      </c>
      <c r="G294" s="27">
        <v>32</v>
      </c>
      <c r="H294" s="28">
        <v>0</v>
      </c>
      <c r="I294" s="28">
        <f>ROUND(ROUND(H294,2)*ROUND(G294,3),2)</f>
        <v>0</v>
      </c>
      <c r="O294">
        <f>(I294*21)/100</f>
        <v>0</v>
      </c>
      <c r="P294" t="s">
        <v>33</v>
      </c>
    </row>
    <row r="295" spans="1:16" x14ac:dyDescent="0.2">
      <c r="A295" s="29" t="s">
        <v>64</v>
      </c>
      <c r="E295" s="30" t="s">
        <v>61</v>
      </c>
    </row>
    <row r="296" spans="1:16" x14ac:dyDescent="0.2">
      <c r="A296" s="31" t="s">
        <v>65</v>
      </c>
      <c r="E296" s="32" t="s">
        <v>532</v>
      </c>
    </row>
    <row r="297" spans="1:16" ht="38.25" x14ac:dyDescent="0.2">
      <c r="A297" t="s">
        <v>67</v>
      </c>
      <c r="E297" s="30" t="s">
        <v>691</v>
      </c>
    </row>
    <row r="298" spans="1:16" x14ac:dyDescent="0.2">
      <c r="A298" s="19" t="s">
        <v>59</v>
      </c>
      <c r="B298" s="24" t="s">
        <v>324</v>
      </c>
      <c r="C298" s="24" t="s">
        <v>692</v>
      </c>
      <c r="D298" s="19" t="s">
        <v>61</v>
      </c>
      <c r="E298" s="25" t="s">
        <v>693</v>
      </c>
      <c r="F298" s="26" t="s">
        <v>482</v>
      </c>
      <c r="G298" s="27">
        <v>16</v>
      </c>
      <c r="H298" s="28">
        <v>0</v>
      </c>
      <c r="I298" s="28">
        <f>ROUND(ROUND(H298,2)*ROUND(G298,3),2)</f>
        <v>0</v>
      </c>
      <c r="O298">
        <f>(I298*21)/100</f>
        <v>0</v>
      </c>
      <c r="P298" t="s">
        <v>33</v>
      </c>
    </row>
    <row r="299" spans="1:16" x14ac:dyDescent="0.2">
      <c r="A299" s="29" t="s">
        <v>64</v>
      </c>
      <c r="E299" s="30" t="s">
        <v>61</v>
      </c>
    </row>
    <row r="300" spans="1:16" x14ac:dyDescent="0.2">
      <c r="A300" s="31" t="s">
        <v>65</v>
      </c>
      <c r="E300" s="32" t="s">
        <v>532</v>
      </c>
    </row>
    <row r="301" spans="1:16" ht="38.25" x14ac:dyDescent="0.2">
      <c r="A301" t="s">
        <v>67</v>
      </c>
      <c r="E301" s="30" t="s">
        <v>694</v>
      </c>
    </row>
    <row r="302" spans="1:16" x14ac:dyDescent="0.2">
      <c r="A302" s="19" t="s">
        <v>59</v>
      </c>
      <c r="B302" s="24" t="s">
        <v>329</v>
      </c>
      <c r="C302" s="24" t="s">
        <v>912</v>
      </c>
      <c r="D302" s="19" t="s">
        <v>61</v>
      </c>
      <c r="E302" s="25" t="s">
        <v>913</v>
      </c>
      <c r="F302" s="26" t="s">
        <v>482</v>
      </c>
      <c r="G302" s="27">
        <v>16</v>
      </c>
      <c r="H302" s="28">
        <v>0</v>
      </c>
      <c r="I302" s="28">
        <f>ROUND(ROUND(H302,2)*ROUND(G302,3),2)</f>
        <v>0</v>
      </c>
      <c r="O302">
        <f>(I302*21)/100</f>
        <v>0</v>
      </c>
      <c r="P302" t="s">
        <v>33</v>
      </c>
    </row>
    <row r="303" spans="1:16" x14ac:dyDescent="0.2">
      <c r="A303" s="29" t="s">
        <v>64</v>
      </c>
      <c r="E303" s="30" t="s">
        <v>61</v>
      </c>
    </row>
    <row r="304" spans="1:16" x14ac:dyDescent="0.2">
      <c r="A304" s="31" t="s">
        <v>65</v>
      </c>
      <c r="E304" s="32" t="s">
        <v>532</v>
      </c>
    </row>
    <row r="305" spans="1:18" ht="38.25" x14ac:dyDescent="0.2">
      <c r="A305" t="s">
        <v>67</v>
      </c>
      <c r="E305" s="30" t="s">
        <v>914</v>
      </c>
    </row>
    <row r="306" spans="1:18" ht="12.75" customHeight="1" x14ac:dyDescent="0.2">
      <c r="A306" s="5" t="s">
        <v>56</v>
      </c>
      <c r="B306" s="5"/>
      <c r="C306" s="33" t="s">
        <v>710</v>
      </c>
      <c r="D306" s="5"/>
      <c r="E306" s="22" t="s">
        <v>711</v>
      </c>
      <c r="F306" s="5"/>
      <c r="G306" s="5"/>
      <c r="H306" s="5"/>
      <c r="I306" s="34">
        <f>0+Q306</f>
        <v>0</v>
      </c>
      <c r="O306">
        <f>0+R306</f>
        <v>0</v>
      </c>
      <c r="Q306">
        <f>0+I307</f>
        <v>0</v>
      </c>
      <c r="R306">
        <f>0+O307</f>
        <v>0</v>
      </c>
    </row>
    <row r="307" spans="1:18" x14ac:dyDescent="0.2">
      <c r="A307" s="19" t="s">
        <v>59</v>
      </c>
      <c r="B307" s="24" t="s">
        <v>332</v>
      </c>
      <c r="C307" s="24" t="s">
        <v>915</v>
      </c>
      <c r="D307" s="19" t="s">
        <v>61</v>
      </c>
      <c r="E307" s="25" t="s">
        <v>720</v>
      </c>
      <c r="F307" s="26" t="s">
        <v>568</v>
      </c>
      <c r="G307" s="27">
        <v>4</v>
      </c>
      <c r="H307" s="28">
        <v>0</v>
      </c>
      <c r="I307" s="28">
        <f>ROUND(ROUND(H307,2)*ROUND(G307,3),2)</f>
        <v>0</v>
      </c>
      <c r="O307">
        <f>(I307*21)/100</f>
        <v>0</v>
      </c>
      <c r="P307" t="s">
        <v>33</v>
      </c>
    </row>
    <row r="308" spans="1:18" x14ac:dyDescent="0.2">
      <c r="A308" s="29" t="s">
        <v>64</v>
      </c>
      <c r="E308" s="30" t="s">
        <v>61</v>
      </c>
    </row>
    <row r="309" spans="1:18" x14ac:dyDescent="0.2">
      <c r="A309" s="31" t="s">
        <v>65</v>
      </c>
      <c r="E309" s="32" t="s">
        <v>532</v>
      </c>
    </row>
    <row r="310" spans="1:18" ht="25.5" x14ac:dyDescent="0.2">
      <c r="A310" t="s">
        <v>67</v>
      </c>
      <c r="E310" s="30" t="s">
        <v>916</v>
      </c>
    </row>
    <row r="311" spans="1:18" ht="12.75" customHeight="1" x14ac:dyDescent="0.2">
      <c r="A311" s="5" t="s">
        <v>56</v>
      </c>
      <c r="B311" s="5"/>
      <c r="C311" s="33" t="s">
        <v>409</v>
      </c>
      <c r="D311" s="5"/>
      <c r="E311" s="22" t="s">
        <v>917</v>
      </c>
      <c r="F311" s="5"/>
      <c r="G311" s="5"/>
      <c r="H311" s="5"/>
      <c r="I311" s="34">
        <f>0+Q311</f>
        <v>0</v>
      </c>
      <c r="O311">
        <f>0+R311</f>
        <v>0</v>
      </c>
      <c r="Q311">
        <f>0+I312</f>
        <v>0</v>
      </c>
      <c r="R311">
        <f>0+O312</f>
        <v>0</v>
      </c>
    </row>
    <row r="312" spans="1:18" x14ac:dyDescent="0.2">
      <c r="A312" s="19" t="s">
        <v>59</v>
      </c>
      <c r="B312" s="24" t="s">
        <v>335</v>
      </c>
      <c r="C312" s="24" t="s">
        <v>918</v>
      </c>
      <c r="D312" s="19" t="s">
        <v>61</v>
      </c>
      <c r="E312" s="25" t="s">
        <v>919</v>
      </c>
      <c r="F312" s="26" t="s">
        <v>920</v>
      </c>
      <c r="G312" s="27">
        <v>1</v>
      </c>
      <c r="H312" s="28">
        <v>0</v>
      </c>
      <c r="I312" s="28">
        <f>ROUND(ROUND(H312,2)*ROUND(G312,3),2)</f>
        <v>0</v>
      </c>
      <c r="O312">
        <f>(I312*0)/100</f>
        <v>0</v>
      </c>
      <c r="P312" t="s">
        <v>37</v>
      </c>
    </row>
    <row r="313" spans="1:18" x14ac:dyDescent="0.2">
      <c r="A313" s="29" t="s">
        <v>64</v>
      </c>
      <c r="E313" s="30" t="s">
        <v>61</v>
      </c>
    </row>
    <row r="314" spans="1:18" ht="63.75" x14ac:dyDescent="0.2">
      <c r="A314" s="31" t="s">
        <v>65</v>
      </c>
      <c r="E314" s="32" t="s">
        <v>921</v>
      </c>
    </row>
    <row r="315" spans="1:18" x14ac:dyDescent="0.2">
      <c r="A315" t="s">
        <v>67</v>
      </c>
      <c r="E315" s="30" t="s">
        <v>922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3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0+O11+O20+O33+O38+O43+O48+O53+O62+O79+O88+O97+O114+O171+O208+O249</f>
        <v>0</v>
      </c>
      <c r="P2" t="s">
        <v>32</v>
      </c>
    </row>
    <row r="3" spans="1:18" ht="15" customHeight="1" x14ac:dyDescent="0.25">
      <c r="A3" t="s">
        <v>12</v>
      </c>
      <c r="B3" s="10" t="s">
        <v>14</v>
      </c>
      <c r="C3" s="40" t="s">
        <v>15</v>
      </c>
      <c r="D3" s="36"/>
      <c r="E3" s="11" t="s">
        <v>16</v>
      </c>
      <c r="F3" s="1"/>
      <c r="G3" s="8"/>
      <c r="H3" s="7" t="s">
        <v>923</v>
      </c>
      <c r="I3" s="35">
        <f>0+I11+I20+I33+I38+I43+I48+I53+I62+I79+I88+I97+I114+I171+I208+I249</f>
        <v>0</v>
      </c>
      <c r="O3" t="s">
        <v>29</v>
      </c>
      <c r="P3" t="s">
        <v>33</v>
      </c>
    </row>
    <row r="4" spans="1:18" ht="15" customHeight="1" x14ac:dyDescent="0.25">
      <c r="A4" t="s">
        <v>17</v>
      </c>
      <c r="B4" s="10" t="s">
        <v>18</v>
      </c>
      <c r="C4" s="40" t="s">
        <v>729</v>
      </c>
      <c r="D4" s="36"/>
      <c r="E4" s="11" t="s">
        <v>730</v>
      </c>
      <c r="F4" s="1"/>
      <c r="G4" s="1"/>
      <c r="H4" s="9"/>
      <c r="I4" s="9"/>
      <c r="O4" t="s">
        <v>30</v>
      </c>
      <c r="P4" t="s">
        <v>33</v>
      </c>
    </row>
    <row r="5" spans="1:18" ht="12.75" customHeight="1" x14ac:dyDescent="0.25">
      <c r="A5" t="s">
        <v>21</v>
      </c>
      <c r="B5" s="10" t="s">
        <v>18</v>
      </c>
      <c r="C5" s="40" t="s">
        <v>731</v>
      </c>
      <c r="D5" s="36"/>
      <c r="E5" s="11" t="s">
        <v>732</v>
      </c>
      <c r="F5" s="1"/>
      <c r="G5" s="1"/>
      <c r="H5" s="1"/>
      <c r="I5" s="1"/>
      <c r="O5" t="s">
        <v>31</v>
      </c>
      <c r="P5" t="s">
        <v>33</v>
      </c>
    </row>
    <row r="6" spans="1:18" ht="12.75" customHeight="1" x14ac:dyDescent="0.25">
      <c r="A6" t="s">
        <v>24</v>
      </c>
      <c r="B6" s="10" t="s">
        <v>18</v>
      </c>
      <c r="C6" s="40" t="s">
        <v>733</v>
      </c>
      <c r="D6" s="36"/>
      <c r="E6" s="11" t="s">
        <v>734</v>
      </c>
      <c r="F6" s="1"/>
      <c r="G6" s="1"/>
      <c r="H6" s="1"/>
      <c r="I6" s="1"/>
    </row>
    <row r="7" spans="1:18" ht="12.75" customHeight="1" x14ac:dyDescent="0.25">
      <c r="A7" t="s">
        <v>27</v>
      </c>
      <c r="B7" s="13" t="s">
        <v>28</v>
      </c>
      <c r="C7" s="41" t="s">
        <v>923</v>
      </c>
      <c r="D7" s="42"/>
      <c r="E7" s="14" t="s">
        <v>924</v>
      </c>
      <c r="F7" s="5"/>
      <c r="G7" s="5"/>
      <c r="H7" s="5"/>
      <c r="I7" s="5"/>
    </row>
    <row r="8" spans="1:18" ht="12.75" customHeight="1" x14ac:dyDescent="0.2">
      <c r="A8" s="39" t="s">
        <v>36</v>
      </c>
      <c r="B8" s="39" t="s">
        <v>38</v>
      </c>
      <c r="C8" s="39" t="s">
        <v>40</v>
      </c>
      <c r="D8" s="39" t="s">
        <v>41</v>
      </c>
      <c r="E8" s="39" t="s">
        <v>42</v>
      </c>
      <c r="F8" s="39" t="s">
        <v>44</v>
      </c>
      <c r="G8" s="39" t="s">
        <v>46</v>
      </c>
      <c r="H8" s="39" t="s">
        <v>48</v>
      </c>
      <c r="I8" s="39"/>
    </row>
    <row r="9" spans="1:18" ht="12.75" customHeight="1" x14ac:dyDescent="0.2">
      <c r="A9" s="39"/>
      <c r="B9" s="39"/>
      <c r="C9" s="39"/>
      <c r="D9" s="39"/>
      <c r="E9" s="39"/>
      <c r="F9" s="39"/>
      <c r="G9" s="39"/>
      <c r="H9" s="12" t="s">
        <v>49</v>
      </c>
      <c r="I9" s="12" t="s">
        <v>51</v>
      </c>
    </row>
    <row r="10" spans="1:18" ht="12.75" customHeight="1" x14ac:dyDescent="0.2">
      <c r="A10" s="12" t="s">
        <v>37</v>
      </c>
      <c r="B10" s="12" t="s">
        <v>39</v>
      </c>
      <c r="C10" s="12" t="s">
        <v>33</v>
      </c>
      <c r="D10" s="12" t="s">
        <v>32</v>
      </c>
      <c r="E10" s="12" t="s">
        <v>43</v>
      </c>
      <c r="F10" s="12" t="s">
        <v>45</v>
      </c>
      <c r="G10" s="12" t="s">
        <v>47</v>
      </c>
      <c r="H10" s="12" t="s">
        <v>50</v>
      </c>
      <c r="I10" s="12" t="s">
        <v>52</v>
      </c>
    </row>
    <row r="11" spans="1:18" ht="12.75" customHeight="1" x14ac:dyDescent="0.2">
      <c r="A11" s="20" t="s">
        <v>56</v>
      </c>
      <c r="B11" s="20"/>
      <c r="C11" s="21" t="s">
        <v>528</v>
      </c>
      <c r="D11" s="20"/>
      <c r="E11" s="22" t="s">
        <v>529</v>
      </c>
      <c r="F11" s="20"/>
      <c r="G11" s="20"/>
      <c r="H11" s="20"/>
      <c r="I11" s="23">
        <f>0+Q11</f>
        <v>0</v>
      </c>
      <c r="O11">
        <f>0+R11</f>
        <v>0</v>
      </c>
      <c r="Q11">
        <f>0+I12+I16</f>
        <v>0</v>
      </c>
      <c r="R11">
        <f>0+O12+O16</f>
        <v>0</v>
      </c>
    </row>
    <row r="12" spans="1:18" x14ac:dyDescent="0.2">
      <c r="A12" s="19" t="s">
        <v>59</v>
      </c>
      <c r="B12" s="24" t="s">
        <v>39</v>
      </c>
      <c r="C12" s="24" t="s">
        <v>926</v>
      </c>
      <c r="D12" s="19" t="s">
        <v>61</v>
      </c>
      <c r="E12" s="25" t="s">
        <v>927</v>
      </c>
      <c r="F12" s="26" t="s">
        <v>77</v>
      </c>
      <c r="G12" s="27">
        <v>1</v>
      </c>
      <c r="H12" s="28">
        <v>0</v>
      </c>
      <c r="I12" s="28">
        <f>ROUND(ROUND(H12,2)*ROUND(G12,3),2)</f>
        <v>0</v>
      </c>
      <c r="O12">
        <f>(I12*21)/100</f>
        <v>0</v>
      </c>
      <c r="P12" t="s">
        <v>33</v>
      </c>
    </row>
    <row r="13" spans="1:18" x14ac:dyDescent="0.2">
      <c r="A13" s="29" t="s">
        <v>64</v>
      </c>
      <c r="E13" s="30" t="s">
        <v>61</v>
      </c>
    </row>
    <row r="14" spans="1:18" x14ac:dyDescent="0.2">
      <c r="A14" s="31" t="s">
        <v>65</v>
      </c>
      <c r="E14" s="32" t="s">
        <v>928</v>
      </c>
    </row>
    <row r="15" spans="1:18" ht="229.5" x14ac:dyDescent="0.2">
      <c r="A15" t="s">
        <v>67</v>
      </c>
      <c r="E15" s="30" t="s">
        <v>929</v>
      </c>
    </row>
    <row r="16" spans="1:18" x14ac:dyDescent="0.2">
      <c r="A16" s="19" t="s">
        <v>59</v>
      </c>
      <c r="B16" s="24" t="s">
        <v>33</v>
      </c>
      <c r="C16" s="24" t="s">
        <v>930</v>
      </c>
      <c r="D16" s="19" t="s">
        <v>61</v>
      </c>
      <c r="E16" s="25" t="s">
        <v>931</v>
      </c>
      <c r="F16" s="26" t="s">
        <v>77</v>
      </c>
      <c r="G16" s="27">
        <v>255</v>
      </c>
      <c r="H16" s="28">
        <v>0</v>
      </c>
      <c r="I16" s="28">
        <f>ROUND(ROUND(H16,2)*ROUND(G16,3),2)</f>
        <v>0</v>
      </c>
      <c r="O16">
        <f>(I16*21)/100</f>
        <v>0</v>
      </c>
      <c r="P16" t="s">
        <v>33</v>
      </c>
    </row>
    <row r="17" spans="1:18" x14ac:dyDescent="0.2">
      <c r="A17" s="29" t="s">
        <v>64</v>
      </c>
      <c r="E17" s="30" t="s">
        <v>61</v>
      </c>
    </row>
    <row r="18" spans="1:18" x14ac:dyDescent="0.2">
      <c r="A18" s="31" t="s">
        <v>65</v>
      </c>
      <c r="E18" s="32" t="s">
        <v>932</v>
      </c>
    </row>
    <row r="19" spans="1:18" ht="229.5" x14ac:dyDescent="0.2">
      <c r="A19" t="s">
        <v>67</v>
      </c>
      <c r="E19" s="30" t="s">
        <v>929</v>
      </c>
    </row>
    <row r="20" spans="1:18" ht="12.75" customHeight="1" x14ac:dyDescent="0.2">
      <c r="A20" s="5" t="s">
        <v>56</v>
      </c>
      <c r="B20" s="5"/>
      <c r="C20" s="33" t="s">
        <v>114</v>
      </c>
      <c r="D20" s="5"/>
      <c r="E20" s="22" t="s">
        <v>534</v>
      </c>
      <c r="F20" s="5"/>
      <c r="G20" s="5"/>
      <c r="H20" s="5"/>
      <c r="I20" s="34">
        <f>0+Q20</f>
        <v>0</v>
      </c>
      <c r="O20">
        <f>0+R20</f>
        <v>0</v>
      </c>
      <c r="Q20">
        <f>0+I21+I25+I29</f>
        <v>0</v>
      </c>
      <c r="R20">
        <f>0+O21+O25+O29</f>
        <v>0</v>
      </c>
    </row>
    <row r="21" spans="1:18" ht="38.25" x14ac:dyDescent="0.2">
      <c r="A21" s="19" t="s">
        <v>59</v>
      </c>
      <c r="B21" s="24" t="s">
        <v>32</v>
      </c>
      <c r="C21" s="24" t="s">
        <v>933</v>
      </c>
      <c r="D21" s="19" t="s">
        <v>61</v>
      </c>
      <c r="E21" s="25" t="s">
        <v>934</v>
      </c>
      <c r="F21" s="26" t="s">
        <v>412</v>
      </c>
      <c r="G21" s="27">
        <v>170</v>
      </c>
      <c r="H21" s="28">
        <v>0</v>
      </c>
      <c r="I21" s="28">
        <f>ROUND(ROUND(H21,2)*ROUND(G21,3),2)</f>
        <v>0</v>
      </c>
      <c r="O21">
        <f>(I21*21)/100</f>
        <v>0</v>
      </c>
      <c r="P21" t="s">
        <v>33</v>
      </c>
    </row>
    <row r="22" spans="1:18" x14ac:dyDescent="0.2">
      <c r="A22" s="29" t="s">
        <v>64</v>
      </c>
      <c r="E22" s="30" t="s">
        <v>61</v>
      </c>
    </row>
    <row r="23" spans="1:18" x14ac:dyDescent="0.2">
      <c r="A23" s="31" t="s">
        <v>65</v>
      </c>
      <c r="E23" s="32" t="s">
        <v>935</v>
      </c>
    </row>
    <row r="24" spans="1:18" ht="102" x14ac:dyDescent="0.2">
      <c r="A24" t="s">
        <v>67</v>
      </c>
      <c r="E24" s="30" t="s">
        <v>413</v>
      </c>
    </row>
    <row r="25" spans="1:18" ht="38.25" x14ac:dyDescent="0.2">
      <c r="A25" s="19" t="s">
        <v>59</v>
      </c>
      <c r="B25" s="24" t="s">
        <v>43</v>
      </c>
      <c r="C25" s="24" t="s">
        <v>419</v>
      </c>
      <c r="D25" s="19" t="s">
        <v>61</v>
      </c>
      <c r="E25" s="25" t="s">
        <v>936</v>
      </c>
      <c r="F25" s="26" t="s">
        <v>412</v>
      </c>
      <c r="G25" s="27">
        <v>0.5</v>
      </c>
      <c r="H25" s="28">
        <v>0</v>
      </c>
      <c r="I25" s="28">
        <f>ROUND(ROUND(H25,2)*ROUND(G25,3),2)</f>
        <v>0</v>
      </c>
      <c r="O25">
        <f>(I25*21)/100</f>
        <v>0</v>
      </c>
      <c r="P25" t="s">
        <v>33</v>
      </c>
    </row>
    <row r="26" spans="1:18" x14ac:dyDescent="0.2">
      <c r="A26" s="29" t="s">
        <v>64</v>
      </c>
      <c r="E26" s="30" t="s">
        <v>61</v>
      </c>
    </row>
    <row r="27" spans="1:18" x14ac:dyDescent="0.2">
      <c r="A27" s="31" t="s">
        <v>65</v>
      </c>
      <c r="E27" s="32" t="s">
        <v>532</v>
      </c>
    </row>
    <row r="28" spans="1:18" ht="102" x14ac:dyDescent="0.2">
      <c r="A28" t="s">
        <v>67</v>
      </c>
      <c r="E28" s="30" t="s">
        <v>413</v>
      </c>
    </row>
    <row r="29" spans="1:18" ht="25.5" x14ac:dyDescent="0.2">
      <c r="A29" s="19" t="s">
        <v>59</v>
      </c>
      <c r="B29" s="24" t="s">
        <v>45</v>
      </c>
      <c r="C29" s="24" t="s">
        <v>937</v>
      </c>
      <c r="D29" s="19" t="s">
        <v>61</v>
      </c>
      <c r="E29" s="25" t="s">
        <v>938</v>
      </c>
      <c r="F29" s="26" t="s">
        <v>412</v>
      </c>
      <c r="G29" s="27">
        <v>0.5</v>
      </c>
      <c r="H29" s="28">
        <v>0</v>
      </c>
      <c r="I29" s="28">
        <f>ROUND(ROUND(H29,2)*ROUND(G29,3),2)</f>
        <v>0</v>
      </c>
      <c r="O29">
        <f>(I29*21)/100</f>
        <v>0</v>
      </c>
      <c r="P29" t="s">
        <v>33</v>
      </c>
    </row>
    <row r="30" spans="1:18" x14ac:dyDescent="0.2">
      <c r="A30" s="29" t="s">
        <v>64</v>
      </c>
      <c r="E30" s="30" t="s">
        <v>61</v>
      </c>
    </row>
    <row r="31" spans="1:18" x14ac:dyDescent="0.2">
      <c r="A31" s="31" t="s">
        <v>65</v>
      </c>
      <c r="E31" s="32" t="s">
        <v>532</v>
      </c>
    </row>
    <row r="32" spans="1:18" ht="102" x14ac:dyDescent="0.2">
      <c r="A32" t="s">
        <v>67</v>
      </c>
      <c r="E32" s="30" t="s">
        <v>413</v>
      </c>
    </row>
    <row r="33" spans="1:18" ht="12.75" customHeight="1" x14ac:dyDescent="0.2">
      <c r="A33" s="5" t="s">
        <v>56</v>
      </c>
      <c r="B33" s="5"/>
      <c r="C33" s="33" t="s">
        <v>760</v>
      </c>
      <c r="D33" s="5"/>
      <c r="E33" s="22" t="s">
        <v>761</v>
      </c>
      <c r="F33" s="5"/>
      <c r="G33" s="5"/>
      <c r="H33" s="5"/>
      <c r="I33" s="34">
        <f>0+Q33</f>
        <v>0</v>
      </c>
      <c r="O33">
        <f>0+R33</f>
        <v>0</v>
      </c>
      <c r="Q33">
        <f>0+I34</f>
        <v>0</v>
      </c>
      <c r="R33">
        <f>0+O34</f>
        <v>0</v>
      </c>
    </row>
    <row r="34" spans="1:18" x14ac:dyDescent="0.2">
      <c r="A34" s="19" t="s">
        <v>59</v>
      </c>
      <c r="B34" s="24" t="s">
        <v>47</v>
      </c>
      <c r="C34" s="24" t="s">
        <v>939</v>
      </c>
      <c r="D34" s="19" t="s">
        <v>61</v>
      </c>
      <c r="E34" s="25" t="s">
        <v>940</v>
      </c>
      <c r="F34" s="26" t="s">
        <v>84</v>
      </c>
      <c r="G34" s="27">
        <v>78</v>
      </c>
      <c r="H34" s="28">
        <v>0</v>
      </c>
      <c r="I34" s="28">
        <f>ROUND(ROUND(H34,2)*ROUND(G34,3),2)</f>
        <v>0</v>
      </c>
      <c r="O34">
        <f>(I34*21)/100</f>
        <v>0</v>
      </c>
      <c r="P34" t="s">
        <v>33</v>
      </c>
    </row>
    <row r="35" spans="1:18" x14ac:dyDescent="0.2">
      <c r="A35" s="29" t="s">
        <v>64</v>
      </c>
      <c r="E35" s="30" t="s">
        <v>61</v>
      </c>
    </row>
    <row r="36" spans="1:18" x14ac:dyDescent="0.2">
      <c r="A36" s="31" t="s">
        <v>65</v>
      </c>
      <c r="E36" s="32" t="s">
        <v>941</v>
      </c>
    </row>
    <row r="37" spans="1:18" ht="25.5" x14ac:dyDescent="0.2">
      <c r="A37" t="s">
        <v>67</v>
      </c>
      <c r="E37" s="30" t="s">
        <v>763</v>
      </c>
    </row>
    <row r="38" spans="1:18" ht="12.75" customHeight="1" x14ac:dyDescent="0.2">
      <c r="A38" s="5" t="s">
        <v>56</v>
      </c>
      <c r="B38" s="5"/>
      <c r="C38" s="33" t="s">
        <v>540</v>
      </c>
      <c r="D38" s="5"/>
      <c r="E38" s="22" t="s">
        <v>541</v>
      </c>
      <c r="F38" s="5"/>
      <c r="G38" s="5"/>
      <c r="H38" s="5"/>
      <c r="I38" s="34">
        <f>0+Q38</f>
        <v>0</v>
      </c>
      <c r="O38">
        <f>0+R38</f>
        <v>0</v>
      </c>
      <c r="Q38">
        <f>0+I39</f>
        <v>0</v>
      </c>
      <c r="R38">
        <f>0+O39</f>
        <v>0</v>
      </c>
    </row>
    <row r="39" spans="1:18" x14ac:dyDescent="0.2">
      <c r="A39" s="19" t="s">
        <v>59</v>
      </c>
      <c r="B39" s="24" t="s">
        <v>86</v>
      </c>
      <c r="C39" s="24" t="s">
        <v>91</v>
      </c>
      <c r="D39" s="19" t="s">
        <v>61</v>
      </c>
      <c r="E39" s="25" t="s">
        <v>92</v>
      </c>
      <c r="F39" s="26" t="s">
        <v>77</v>
      </c>
      <c r="G39" s="27">
        <v>180</v>
      </c>
      <c r="H39" s="28">
        <v>0</v>
      </c>
      <c r="I39" s="28">
        <f>ROUND(ROUND(H39,2)*ROUND(G39,3),2)</f>
        <v>0</v>
      </c>
      <c r="O39">
        <f>(I39*21)/100</f>
        <v>0</v>
      </c>
      <c r="P39" t="s">
        <v>33</v>
      </c>
    </row>
    <row r="40" spans="1:18" x14ac:dyDescent="0.2">
      <c r="A40" s="29" t="s">
        <v>64</v>
      </c>
      <c r="E40" s="30" t="s">
        <v>61</v>
      </c>
    </row>
    <row r="41" spans="1:18" x14ac:dyDescent="0.2">
      <c r="A41" s="31" t="s">
        <v>65</v>
      </c>
      <c r="E41" s="32" t="s">
        <v>942</v>
      </c>
    </row>
    <row r="42" spans="1:18" ht="165.75" x14ac:dyDescent="0.2">
      <c r="A42" t="s">
        <v>67</v>
      </c>
      <c r="E42" s="30" t="s">
        <v>765</v>
      </c>
    </row>
    <row r="43" spans="1:18" ht="12.75" customHeight="1" x14ac:dyDescent="0.2">
      <c r="A43" s="5" t="s">
        <v>56</v>
      </c>
      <c r="B43" s="5"/>
      <c r="C43" s="33" t="s">
        <v>550</v>
      </c>
      <c r="D43" s="5"/>
      <c r="E43" s="22" t="s">
        <v>551</v>
      </c>
      <c r="F43" s="5"/>
      <c r="G43" s="5"/>
      <c r="H43" s="5"/>
      <c r="I43" s="34">
        <f>0+Q43</f>
        <v>0</v>
      </c>
      <c r="O43">
        <f>0+R43</f>
        <v>0</v>
      </c>
      <c r="Q43">
        <f>0+I44</f>
        <v>0</v>
      </c>
      <c r="R43">
        <f>0+O44</f>
        <v>0</v>
      </c>
    </row>
    <row r="44" spans="1:18" x14ac:dyDescent="0.2">
      <c r="A44" s="19" t="s">
        <v>59</v>
      </c>
      <c r="B44" s="24" t="s">
        <v>90</v>
      </c>
      <c r="C44" s="24" t="s">
        <v>943</v>
      </c>
      <c r="D44" s="19" t="s">
        <v>61</v>
      </c>
      <c r="E44" s="25" t="s">
        <v>944</v>
      </c>
      <c r="F44" s="26" t="s">
        <v>77</v>
      </c>
      <c r="G44" s="27">
        <v>1</v>
      </c>
      <c r="H44" s="28">
        <v>0</v>
      </c>
      <c r="I44" s="28">
        <f>ROUND(ROUND(H44,2)*ROUND(G44,3),2)</f>
        <v>0</v>
      </c>
      <c r="O44">
        <f>(I44*21)/100</f>
        <v>0</v>
      </c>
      <c r="P44" t="s">
        <v>33</v>
      </c>
    </row>
    <row r="45" spans="1:18" x14ac:dyDescent="0.2">
      <c r="A45" s="29" t="s">
        <v>64</v>
      </c>
      <c r="E45" s="30" t="s">
        <v>61</v>
      </c>
    </row>
    <row r="46" spans="1:18" x14ac:dyDescent="0.2">
      <c r="A46" s="31" t="s">
        <v>65</v>
      </c>
      <c r="E46" s="32" t="s">
        <v>928</v>
      </c>
    </row>
    <row r="47" spans="1:18" ht="280.5" x14ac:dyDescent="0.2">
      <c r="A47" t="s">
        <v>67</v>
      </c>
      <c r="E47" s="30" t="s">
        <v>557</v>
      </c>
    </row>
    <row r="48" spans="1:18" ht="12.75" customHeight="1" x14ac:dyDescent="0.2">
      <c r="A48" s="5" t="s">
        <v>56</v>
      </c>
      <c r="B48" s="5"/>
      <c r="C48" s="33" t="s">
        <v>178</v>
      </c>
      <c r="D48" s="5"/>
      <c r="E48" s="22" t="s">
        <v>565</v>
      </c>
      <c r="F48" s="5"/>
      <c r="G48" s="5"/>
      <c r="H48" s="5"/>
      <c r="I48" s="34">
        <f>0+Q48</f>
        <v>0</v>
      </c>
      <c r="O48">
        <f>0+R48</f>
        <v>0</v>
      </c>
      <c r="Q48">
        <f>0+I49</f>
        <v>0</v>
      </c>
      <c r="R48">
        <f>0+O49</f>
        <v>0</v>
      </c>
    </row>
    <row r="49" spans="1:18" x14ac:dyDescent="0.2">
      <c r="A49" s="19" t="s">
        <v>59</v>
      </c>
      <c r="B49" s="24" t="s">
        <v>50</v>
      </c>
      <c r="C49" s="24" t="s">
        <v>945</v>
      </c>
      <c r="D49" s="19" t="s">
        <v>61</v>
      </c>
      <c r="E49" s="25" t="s">
        <v>770</v>
      </c>
      <c r="F49" s="26" t="s">
        <v>63</v>
      </c>
      <c r="G49" s="27">
        <v>7.2</v>
      </c>
      <c r="H49" s="28">
        <v>0</v>
      </c>
      <c r="I49" s="28">
        <f>ROUND(ROUND(H49,2)*ROUND(G49,3),2)</f>
        <v>0</v>
      </c>
      <c r="O49">
        <f>(I49*21)/100</f>
        <v>0</v>
      </c>
      <c r="P49" t="s">
        <v>33</v>
      </c>
    </row>
    <row r="50" spans="1:18" x14ac:dyDescent="0.2">
      <c r="A50" s="29" t="s">
        <v>64</v>
      </c>
      <c r="E50" s="30" t="s">
        <v>61</v>
      </c>
    </row>
    <row r="51" spans="1:18" x14ac:dyDescent="0.2">
      <c r="A51" s="31" t="s">
        <v>65</v>
      </c>
      <c r="E51" s="32" t="s">
        <v>946</v>
      </c>
    </row>
    <row r="52" spans="1:18" x14ac:dyDescent="0.2">
      <c r="A52" t="s">
        <v>67</v>
      </c>
      <c r="E52" s="30" t="s">
        <v>569</v>
      </c>
    </row>
    <row r="53" spans="1:18" ht="12.75" customHeight="1" x14ac:dyDescent="0.2">
      <c r="A53" s="5" t="s">
        <v>56</v>
      </c>
      <c r="B53" s="5"/>
      <c r="C53" s="33" t="s">
        <v>579</v>
      </c>
      <c r="D53" s="5"/>
      <c r="E53" s="22" t="s">
        <v>580</v>
      </c>
      <c r="F53" s="5"/>
      <c r="G53" s="5"/>
      <c r="H53" s="5"/>
      <c r="I53" s="34">
        <f>0+Q53</f>
        <v>0</v>
      </c>
      <c r="O53">
        <f>0+R53</f>
        <v>0</v>
      </c>
      <c r="Q53">
        <f>0+I54+I58</f>
        <v>0</v>
      </c>
      <c r="R53">
        <f>0+O54+O58</f>
        <v>0</v>
      </c>
    </row>
    <row r="54" spans="1:18" ht="25.5" x14ac:dyDescent="0.2">
      <c r="A54" s="19" t="s">
        <v>59</v>
      </c>
      <c r="B54" s="24" t="s">
        <v>52</v>
      </c>
      <c r="C54" s="24" t="s">
        <v>781</v>
      </c>
      <c r="D54" s="19" t="s">
        <v>61</v>
      </c>
      <c r="E54" s="25" t="s">
        <v>582</v>
      </c>
      <c r="F54" s="26" t="s">
        <v>104</v>
      </c>
      <c r="G54" s="27">
        <v>35</v>
      </c>
      <c r="H54" s="28">
        <v>0</v>
      </c>
      <c r="I54" s="28">
        <f>ROUND(ROUND(H54,2)*ROUND(G54,3),2)</f>
        <v>0</v>
      </c>
      <c r="O54">
        <f>(I54*21)/100</f>
        <v>0</v>
      </c>
      <c r="P54" t="s">
        <v>33</v>
      </c>
    </row>
    <row r="55" spans="1:18" x14ac:dyDescent="0.2">
      <c r="A55" s="29" t="s">
        <v>64</v>
      </c>
      <c r="E55" s="30" t="s">
        <v>61</v>
      </c>
    </row>
    <row r="56" spans="1:18" x14ac:dyDescent="0.2">
      <c r="A56" s="31" t="s">
        <v>65</v>
      </c>
      <c r="E56" s="32" t="s">
        <v>947</v>
      </c>
    </row>
    <row r="57" spans="1:18" ht="25.5" x14ac:dyDescent="0.2">
      <c r="A57" t="s">
        <v>67</v>
      </c>
      <c r="E57" s="30" t="s">
        <v>783</v>
      </c>
    </row>
    <row r="58" spans="1:18" x14ac:dyDescent="0.2">
      <c r="A58" s="19" t="s">
        <v>59</v>
      </c>
      <c r="B58" s="24" t="s">
        <v>101</v>
      </c>
      <c r="C58" s="24" t="s">
        <v>102</v>
      </c>
      <c r="D58" s="19" t="s">
        <v>61</v>
      </c>
      <c r="E58" s="25" t="s">
        <v>103</v>
      </c>
      <c r="F58" s="26" t="s">
        <v>104</v>
      </c>
      <c r="G58" s="27">
        <v>60</v>
      </c>
      <c r="H58" s="28">
        <v>0</v>
      </c>
      <c r="I58" s="28">
        <f>ROUND(ROUND(H58,2)*ROUND(G58,3),2)</f>
        <v>0</v>
      </c>
      <c r="O58">
        <f>(I58*21)/100</f>
        <v>0</v>
      </c>
      <c r="P58" t="s">
        <v>33</v>
      </c>
    </row>
    <row r="59" spans="1:18" x14ac:dyDescent="0.2">
      <c r="A59" s="29" t="s">
        <v>64</v>
      </c>
      <c r="E59" s="30" t="s">
        <v>61</v>
      </c>
    </row>
    <row r="60" spans="1:18" x14ac:dyDescent="0.2">
      <c r="A60" s="31" t="s">
        <v>65</v>
      </c>
      <c r="E60" s="32" t="s">
        <v>948</v>
      </c>
    </row>
    <row r="61" spans="1:18" ht="38.25" x14ac:dyDescent="0.2">
      <c r="A61" t="s">
        <v>67</v>
      </c>
      <c r="E61" s="30" t="s">
        <v>785</v>
      </c>
    </row>
    <row r="62" spans="1:18" ht="12.75" customHeight="1" x14ac:dyDescent="0.2">
      <c r="A62" s="5" t="s">
        <v>56</v>
      </c>
      <c r="B62" s="5"/>
      <c r="C62" s="33" t="s">
        <v>786</v>
      </c>
      <c r="D62" s="5"/>
      <c r="E62" s="22" t="s">
        <v>787</v>
      </c>
      <c r="F62" s="5"/>
      <c r="G62" s="5"/>
      <c r="H62" s="5"/>
      <c r="I62" s="34">
        <f>0+Q62</f>
        <v>0</v>
      </c>
      <c r="O62">
        <f>0+R62</f>
        <v>0</v>
      </c>
      <c r="Q62">
        <f>0+I63+I67+I71+I75</f>
        <v>0</v>
      </c>
      <c r="R62">
        <f>0+O63+O67+O71+O75</f>
        <v>0</v>
      </c>
    </row>
    <row r="63" spans="1:18" x14ac:dyDescent="0.2">
      <c r="A63" s="19" t="s">
        <v>59</v>
      </c>
      <c r="B63" s="24" t="s">
        <v>106</v>
      </c>
      <c r="C63" s="24" t="s">
        <v>949</v>
      </c>
      <c r="D63" s="19" t="s">
        <v>61</v>
      </c>
      <c r="E63" s="25" t="s">
        <v>950</v>
      </c>
      <c r="F63" s="26" t="s">
        <v>84</v>
      </c>
      <c r="G63" s="27">
        <v>720</v>
      </c>
      <c r="H63" s="28">
        <v>0</v>
      </c>
      <c r="I63" s="28">
        <f>ROUND(ROUND(H63,2)*ROUND(G63,3),2)</f>
        <v>0</v>
      </c>
      <c r="O63">
        <f>(I63*21)/100</f>
        <v>0</v>
      </c>
      <c r="P63" t="s">
        <v>33</v>
      </c>
    </row>
    <row r="64" spans="1:18" x14ac:dyDescent="0.2">
      <c r="A64" s="29" t="s">
        <v>64</v>
      </c>
      <c r="E64" s="30" t="s">
        <v>61</v>
      </c>
    </row>
    <row r="65" spans="1:18" x14ac:dyDescent="0.2">
      <c r="A65" s="31" t="s">
        <v>65</v>
      </c>
      <c r="E65" s="32" t="s">
        <v>951</v>
      </c>
    </row>
    <row r="66" spans="1:18" ht="51" x14ac:dyDescent="0.2">
      <c r="A66" t="s">
        <v>67</v>
      </c>
      <c r="E66" s="30" t="s">
        <v>592</v>
      </c>
    </row>
    <row r="67" spans="1:18" x14ac:dyDescent="0.2">
      <c r="A67" s="19" t="s">
        <v>59</v>
      </c>
      <c r="B67" s="24" t="s">
        <v>110</v>
      </c>
      <c r="C67" s="24" t="s">
        <v>789</v>
      </c>
      <c r="D67" s="19" t="s">
        <v>61</v>
      </c>
      <c r="E67" s="25" t="s">
        <v>790</v>
      </c>
      <c r="F67" s="26" t="s">
        <v>84</v>
      </c>
      <c r="G67" s="27">
        <v>20</v>
      </c>
      <c r="H67" s="28">
        <v>0</v>
      </c>
      <c r="I67" s="28">
        <f>ROUND(ROUND(H67,2)*ROUND(G67,3),2)</f>
        <v>0</v>
      </c>
      <c r="O67">
        <f>(I67*21)/100</f>
        <v>0</v>
      </c>
      <c r="P67" t="s">
        <v>33</v>
      </c>
    </row>
    <row r="68" spans="1:18" x14ac:dyDescent="0.2">
      <c r="A68" s="29" t="s">
        <v>64</v>
      </c>
      <c r="E68" s="30" t="s">
        <v>61</v>
      </c>
    </row>
    <row r="69" spans="1:18" x14ac:dyDescent="0.2">
      <c r="A69" s="31" t="s">
        <v>65</v>
      </c>
      <c r="E69" s="32" t="s">
        <v>952</v>
      </c>
    </row>
    <row r="70" spans="1:18" ht="51" x14ac:dyDescent="0.2">
      <c r="A70" t="s">
        <v>67</v>
      </c>
      <c r="E70" s="30" t="s">
        <v>792</v>
      </c>
    </row>
    <row r="71" spans="1:18" x14ac:dyDescent="0.2">
      <c r="A71" s="19" t="s">
        <v>59</v>
      </c>
      <c r="B71" s="24" t="s">
        <v>114</v>
      </c>
      <c r="C71" s="24" t="s">
        <v>107</v>
      </c>
      <c r="D71" s="19" t="s">
        <v>61</v>
      </c>
      <c r="E71" s="25" t="s">
        <v>108</v>
      </c>
      <c r="F71" s="26" t="s">
        <v>84</v>
      </c>
      <c r="G71" s="27">
        <v>720</v>
      </c>
      <c r="H71" s="28">
        <v>0</v>
      </c>
      <c r="I71" s="28">
        <f>ROUND(ROUND(H71,2)*ROUND(G71,3),2)</f>
        <v>0</v>
      </c>
      <c r="O71">
        <f>(I71*21)/100</f>
        <v>0</v>
      </c>
      <c r="P71" t="s">
        <v>33</v>
      </c>
    </row>
    <row r="72" spans="1:18" x14ac:dyDescent="0.2">
      <c r="A72" s="29" t="s">
        <v>64</v>
      </c>
      <c r="E72" s="30" t="s">
        <v>61</v>
      </c>
    </row>
    <row r="73" spans="1:18" x14ac:dyDescent="0.2">
      <c r="A73" s="31" t="s">
        <v>65</v>
      </c>
      <c r="E73" s="32" t="s">
        <v>951</v>
      </c>
    </row>
    <row r="74" spans="1:18" ht="76.5" x14ac:dyDescent="0.2">
      <c r="A74" t="s">
        <v>67</v>
      </c>
      <c r="E74" s="30" t="s">
        <v>795</v>
      </c>
    </row>
    <row r="75" spans="1:18" ht="25.5" x14ac:dyDescent="0.2">
      <c r="A75" s="19" t="s">
        <v>59</v>
      </c>
      <c r="B75" s="24" t="s">
        <v>118</v>
      </c>
      <c r="C75" s="24" t="s">
        <v>796</v>
      </c>
      <c r="D75" s="19" t="s">
        <v>61</v>
      </c>
      <c r="E75" s="25" t="s">
        <v>797</v>
      </c>
      <c r="F75" s="26" t="s">
        <v>84</v>
      </c>
      <c r="G75" s="27">
        <v>720</v>
      </c>
      <c r="H75" s="28">
        <v>0</v>
      </c>
      <c r="I75" s="28">
        <f>ROUND(ROUND(H75,2)*ROUND(G75,3),2)</f>
        <v>0</v>
      </c>
      <c r="O75">
        <f>(I75*21)/100</f>
        <v>0</v>
      </c>
      <c r="P75" t="s">
        <v>33</v>
      </c>
    </row>
    <row r="76" spans="1:18" x14ac:dyDescent="0.2">
      <c r="A76" s="29" t="s">
        <v>64</v>
      </c>
      <c r="E76" s="30" t="s">
        <v>61</v>
      </c>
    </row>
    <row r="77" spans="1:18" x14ac:dyDescent="0.2">
      <c r="A77" s="31" t="s">
        <v>65</v>
      </c>
      <c r="E77" s="32" t="s">
        <v>953</v>
      </c>
    </row>
    <row r="78" spans="1:18" ht="63.75" x14ac:dyDescent="0.2">
      <c r="A78" t="s">
        <v>67</v>
      </c>
      <c r="E78" s="30" t="s">
        <v>603</v>
      </c>
    </row>
    <row r="79" spans="1:18" ht="12.75" customHeight="1" x14ac:dyDescent="0.2">
      <c r="A79" s="5" t="s">
        <v>56</v>
      </c>
      <c r="B79" s="5"/>
      <c r="C79" s="33" t="s">
        <v>584</v>
      </c>
      <c r="D79" s="5"/>
      <c r="E79" s="22" t="s">
        <v>585</v>
      </c>
      <c r="F79" s="5"/>
      <c r="G79" s="5"/>
      <c r="H79" s="5"/>
      <c r="I79" s="34">
        <f>0+Q79</f>
        <v>0</v>
      </c>
      <c r="O79">
        <f>0+R79</f>
        <v>0</v>
      </c>
      <c r="Q79">
        <f>0+I80+I84</f>
        <v>0</v>
      </c>
      <c r="R79">
        <f>0+O80+O84</f>
        <v>0</v>
      </c>
    </row>
    <row r="80" spans="1:18" ht="25.5" x14ac:dyDescent="0.2">
      <c r="A80" s="19" t="s">
        <v>59</v>
      </c>
      <c r="B80" s="24" t="s">
        <v>125</v>
      </c>
      <c r="C80" s="24" t="s">
        <v>954</v>
      </c>
      <c r="D80" s="19" t="s">
        <v>61</v>
      </c>
      <c r="E80" s="25" t="s">
        <v>955</v>
      </c>
      <c r="F80" s="26" t="s">
        <v>104</v>
      </c>
      <c r="G80" s="27">
        <v>6</v>
      </c>
      <c r="H80" s="28">
        <v>0</v>
      </c>
      <c r="I80" s="28">
        <f>ROUND(ROUND(H80,2)*ROUND(G80,3),2)</f>
        <v>0</v>
      </c>
      <c r="O80">
        <f>(I80*21)/100</f>
        <v>0</v>
      </c>
      <c r="P80" t="s">
        <v>33</v>
      </c>
    </row>
    <row r="81" spans="1:18" x14ac:dyDescent="0.2">
      <c r="A81" s="29" t="s">
        <v>64</v>
      </c>
      <c r="E81" s="30" t="s">
        <v>61</v>
      </c>
    </row>
    <row r="82" spans="1:18" x14ac:dyDescent="0.2">
      <c r="A82" s="31" t="s">
        <v>65</v>
      </c>
      <c r="E82" s="32" t="s">
        <v>956</v>
      </c>
    </row>
    <row r="83" spans="1:18" ht="38.25" x14ac:dyDescent="0.2">
      <c r="A83" t="s">
        <v>67</v>
      </c>
      <c r="E83" s="30" t="s">
        <v>957</v>
      </c>
    </row>
    <row r="84" spans="1:18" ht="25.5" x14ac:dyDescent="0.2">
      <c r="A84" s="19" t="s">
        <v>59</v>
      </c>
      <c r="B84" s="24" t="s">
        <v>129</v>
      </c>
      <c r="C84" s="24" t="s">
        <v>958</v>
      </c>
      <c r="D84" s="19" t="s">
        <v>61</v>
      </c>
      <c r="E84" s="25" t="s">
        <v>959</v>
      </c>
      <c r="F84" s="26" t="s">
        <v>104</v>
      </c>
      <c r="G84" s="27">
        <v>6</v>
      </c>
      <c r="H84" s="28">
        <v>0</v>
      </c>
      <c r="I84" s="28">
        <f>ROUND(ROUND(H84,2)*ROUND(G84,3),2)</f>
        <v>0</v>
      </c>
      <c r="O84">
        <f>(I84*21)/100</f>
        <v>0</v>
      </c>
      <c r="P84" t="s">
        <v>33</v>
      </c>
    </row>
    <row r="85" spans="1:18" x14ac:dyDescent="0.2">
      <c r="A85" s="29" t="s">
        <v>64</v>
      </c>
      <c r="E85" s="30" t="s">
        <v>61</v>
      </c>
    </row>
    <row r="86" spans="1:18" x14ac:dyDescent="0.2">
      <c r="A86" s="31" t="s">
        <v>65</v>
      </c>
      <c r="E86" s="32" t="s">
        <v>956</v>
      </c>
    </row>
    <row r="87" spans="1:18" ht="51" x14ac:dyDescent="0.2">
      <c r="A87" t="s">
        <v>67</v>
      </c>
      <c r="E87" s="30" t="s">
        <v>802</v>
      </c>
    </row>
    <row r="88" spans="1:18" ht="12.75" customHeight="1" x14ac:dyDescent="0.2">
      <c r="A88" s="5" t="s">
        <v>56</v>
      </c>
      <c r="B88" s="5"/>
      <c r="C88" s="33" t="s">
        <v>599</v>
      </c>
      <c r="D88" s="5"/>
      <c r="E88" s="22" t="s">
        <v>600</v>
      </c>
      <c r="F88" s="5"/>
      <c r="G88" s="5"/>
      <c r="H88" s="5"/>
      <c r="I88" s="34">
        <f>0+Q88</f>
        <v>0</v>
      </c>
      <c r="O88">
        <f>0+R88</f>
        <v>0</v>
      </c>
      <c r="Q88">
        <f>0+I89+I93</f>
        <v>0</v>
      </c>
      <c r="R88">
        <f>0+O89+O93</f>
        <v>0</v>
      </c>
    </row>
    <row r="89" spans="1:18" ht="25.5" x14ac:dyDescent="0.2">
      <c r="A89" s="19" t="s">
        <v>59</v>
      </c>
      <c r="B89" s="24" t="s">
        <v>133</v>
      </c>
      <c r="C89" s="24" t="s">
        <v>119</v>
      </c>
      <c r="D89" s="19" t="s">
        <v>61</v>
      </c>
      <c r="E89" s="25" t="s">
        <v>120</v>
      </c>
      <c r="F89" s="26" t="s">
        <v>104</v>
      </c>
      <c r="G89" s="27">
        <v>100</v>
      </c>
      <c r="H89" s="28">
        <v>0</v>
      </c>
      <c r="I89" s="28">
        <f>ROUND(ROUND(H89,2)*ROUND(G89,3),2)</f>
        <v>0</v>
      </c>
      <c r="O89">
        <f>(I89*21)/100</f>
        <v>0</v>
      </c>
      <c r="P89" t="s">
        <v>33</v>
      </c>
    </row>
    <row r="90" spans="1:18" x14ac:dyDescent="0.2">
      <c r="A90" s="29" t="s">
        <v>64</v>
      </c>
      <c r="E90" s="30" t="s">
        <v>61</v>
      </c>
    </row>
    <row r="91" spans="1:18" x14ac:dyDescent="0.2">
      <c r="A91" s="31" t="s">
        <v>65</v>
      </c>
      <c r="E91" s="32" t="s">
        <v>960</v>
      </c>
    </row>
    <row r="92" spans="1:18" ht="51" x14ac:dyDescent="0.2">
      <c r="A92" t="s">
        <v>67</v>
      </c>
      <c r="E92" s="30" t="s">
        <v>592</v>
      </c>
    </row>
    <row r="93" spans="1:18" x14ac:dyDescent="0.2">
      <c r="A93" s="19" t="s">
        <v>59</v>
      </c>
      <c r="B93" s="24" t="s">
        <v>137</v>
      </c>
      <c r="C93" s="24" t="s">
        <v>601</v>
      </c>
      <c r="D93" s="19" t="s">
        <v>61</v>
      </c>
      <c r="E93" s="25" t="s">
        <v>602</v>
      </c>
      <c r="F93" s="26" t="s">
        <v>84</v>
      </c>
      <c r="G93" s="27">
        <v>310</v>
      </c>
      <c r="H93" s="28">
        <v>0</v>
      </c>
      <c r="I93" s="28">
        <f>ROUND(ROUND(H93,2)*ROUND(G93,3),2)</f>
        <v>0</v>
      </c>
      <c r="O93">
        <f>(I93*21)/100</f>
        <v>0</v>
      </c>
      <c r="P93" t="s">
        <v>33</v>
      </c>
    </row>
    <row r="94" spans="1:18" x14ac:dyDescent="0.2">
      <c r="A94" s="29" t="s">
        <v>64</v>
      </c>
      <c r="E94" s="30" t="s">
        <v>61</v>
      </c>
    </row>
    <row r="95" spans="1:18" x14ac:dyDescent="0.2">
      <c r="A95" s="31" t="s">
        <v>65</v>
      </c>
      <c r="E95" s="32" t="s">
        <v>961</v>
      </c>
    </row>
    <row r="96" spans="1:18" ht="63.75" x14ac:dyDescent="0.2">
      <c r="A96" t="s">
        <v>67</v>
      </c>
      <c r="E96" s="30" t="s">
        <v>603</v>
      </c>
    </row>
    <row r="97" spans="1:18" ht="12.75" customHeight="1" x14ac:dyDescent="0.2">
      <c r="A97" s="5" t="s">
        <v>56</v>
      </c>
      <c r="B97" s="5"/>
      <c r="C97" s="33" t="s">
        <v>604</v>
      </c>
      <c r="D97" s="5"/>
      <c r="E97" s="22" t="s">
        <v>605</v>
      </c>
      <c r="F97" s="5"/>
      <c r="G97" s="5"/>
      <c r="H97" s="5"/>
      <c r="I97" s="34">
        <f>0+Q97</f>
        <v>0</v>
      </c>
      <c r="O97">
        <f>0+R97</f>
        <v>0</v>
      </c>
      <c r="Q97">
        <f>0+I98+I102+I106+I110</f>
        <v>0</v>
      </c>
      <c r="R97">
        <f>0+O98+O102+O106+O110</f>
        <v>0</v>
      </c>
    </row>
    <row r="98" spans="1:18" x14ac:dyDescent="0.2">
      <c r="A98" s="19" t="s">
        <v>59</v>
      </c>
      <c r="B98" s="24" t="s">
        <v>141</v>
      </c>
      <c r="C98" s="24" t="s">
        <v>962</v>
      </c>
      <c r="D98" s="19" t="s">
        <v>61</v>
      </c>
      <c r="E98" s="25" t="s">
        <v>963</v>
      </c>
      <c r="F98" s="26" t="s">
        <v>84</v>
      </c>
      <c r="G98" s="27">
        <v>20</v>
      </c>
      <c r="H98" s="28">
        <v>0</v>
      </c>
      <c r="I98" s="28">
        <f>ROUND(ROUND(H98,2)*ROUND(G98,3),2)</f>
        <v>0</v>
      </c>
      <c r="O98">
        <f>(I98*21)/100</f>
        <v>0</v>
      </c>
      <c r="P98" t="s">
        <v>33</v>
      </c>
    </row>
    <row r="99" spans="1:18" x14ac:dyDescent="0.2">
      <c r="A99" s="29" t="s">
        <v>64</v>
      </c>
      <c r="E99" s="30" t="s">
        <v>61</v>
      </c>
    </row>
    <row r="100" spans="1:18" x14ac:dyDescent="0.2">
      <c r="A100" s="31" t="s">
        <v>65</v>
      </c>
      <c r="E100" s="32" t="s">
        <v>952</v>
      </c>
    </row>
    <row r="101" spans="1:18" ht="51" x14ac:dyDescent="0.2">
      <c r="A101" t="s">
        <v>67</v>
      </c>
      <c r="E101" s="30" t="s">
        <v>820</v>
      </c>
    </row>
    <row r="102" spans="1:18" x14ac:dyDescent="0.2">
      <c r="A102" s="19" t="s">
        <v>59</v>
      </c>
      <c r="B102" s="24" t="s">
        <v>145</v>
      </c>
      <c r="C102" s="24" t="s">
        <v>964</v>
      </c>
      <c r="D102" s="19" t="s">
        <v>61</v>
      </c>
      <c r="E102" s="25" t="s">
        <v>965</v>
      </c>
      <c r="F102" s="26" t="s">
        <v>104</v>
      </c>
      <c r="G102" s="27">
        <v>5</v>
      </c>
      <c r="H102" s="28">
        <v>0</v>
      </c>
      <c r="I102" s="28">
        <f>ROUND(ROUND(H102,2)*ROUND(G102,3),2)</f>
        <v>0</v>
      </c>
      <c r="O102">
        <f>(I102*21)/100</f>
        <v>0</v>
      </c>
      <c r="P102" t="s">
        <v>33</v>
      </c>
    </row>
    <row r="103" spans="1:18" x14ac:dyDescent="0.2">
      <c r="A103" s="29" t="s">
        <v>64</v>
      </c>
      <c r="E103" s="30" t="s">
        <v>61</v>
      </c>
    </row>
    <row r="104" spans="1:18" x14ac:dyDescent="0.2">
      <c r="A104" s="31" t="s">
        <v>65</v>
      </c>
      <c r="E104" s="32" t="s">
        <v>966</v>
      </c>
    </row>
    <row r="105" spans="1:18" ht="38.25" x14ac:dyDescent="0.2">
      <c r="A105" t="s">
        <v>67</v>
      </c>
      <c r="E105" s="30" t="s">
        <v>824</v>
      </c>
    </row>
    <row r="106" spans="1:18" x14ac:dyDescent="0.2">
      <c r="A106" s="19" t="s">
        <v>59</v>
      </c>
      <c r="B106" s="24" t="s">
        <v>149</v>
      </c>
      <c r="C106" s="24" t="s">
        <v>825</v>
      </c>
      <c r="D106" s="19" t="s">
        <v>61</v>
      </c>
      <c r="E106" s="25" t="s">
        <v>616</v>
      </c>
      <c r="F106" s="26" t="s">
        <v>104</v>
      </c>
      <c r="G106" s="27">
        <v>1</v>
      </c>
      <c r="H106" s="28">
        <v>0</v>
      </c>
      <c r="I106" s="28">
        <f>ROUND(ROUND(H106,2)*ROUND(G106,3),2)</f>
        <v>0</v>
      </c>
      <c r="O106">
        <f>(I106*21)/100</f>
        <v>0</v>
      </c>
      <c r="P106" t="s">
        <v>33</v>
      </c>
    </row>
    <row r="107" spans="1:18" x14ac:dyDescent="0.2">
      <c r="A107" s="29" t="s">
        <v>64</v>
      </c>
      <c r="E107" s="30" t="s">
        <v>61</v>
      </c>
    </row>
    <row r="108" spans="1:18" x14ac:dyDescent="0.2">
      <c r="A108" s="31" t="s">
        <v>65</v>
      </c>
      <c r="E108" s="32" t="s">
        <v>967</v>
      </c>
    </row>
    <row r="109" spans="1:18" ht="25.5" x14ac:dyDescent="0.2">
      <c r="A109" t="s">
        <v>67</v>
      </c>
      <c r="E109" s="30" t="s">
        <v>827</v>
      </c>
    </row>
    <row r="110" spans="1:18" x14ac:dyDescent="0.2">
      <c r="A110" s="19" t="s">
        <v>59</v>
      </c>
      <c r="B110" s="24" t="s">
        <v>152</v>
      </c>
      <c r="C110" s="24" t="s">
        <v>828</v>
      </c>
      <c r="D110" s="19" t="s">
        <v>61</v>
      </c>
      <c r="E110" s="25" t="s">
        <v>619</v>
      </c>
      <c r="F110" s="26" t="s">
        <v>104</v>
      </c>
      <c r="G110" s="27">
        <v>1</v>
      </c>
      <c r="H110" s="28">
        <v>0</v>
      </c>
      <c r="I110" s="28">
        <f>ROUND(ROUND(H110,2)*ROUND(G110,3),2)</f>
        <v>0</v>
      </c>
      <c r="O110">
        <f>(I110*21)/100</f>
        <v>0</v>
      </c>
      <c r="P110" t="s">
        <v>33</v>
      </c>
    </row>
    <row r="111" spans="1:18" x14ac:dyDescent="0.2">
      <c r="A111" s="29" t="s">
        <v>64</v>
      </c>
      <c r="E111" s="30" t="s">
        <v>61</v>
      </c>
    </row>
    <row r="112" spans="1:18" x14ac:dyDescent="0.2">
      <c r="A112" s="31" t="s">
        <v>65</v>
      </c>
      <c r="E112" s="32" t="s">
        <v>967</v>
      </c>
    </row>
    <row r="113" spans="1:18" ht="38.25" x14ac:dyDescent="0.2">
      <c r="A113" t="s">
        <v>67</v>
      </c>
      <c r="E113" s="30" t="s">
        <v>829</v>
      </c>
    </row>
    <row r="114" spans="1:18" ht="12.75" customHeight="1" x14ac:dyDescent="0.2">
      <c r="A114" s="5" t="s">
        <v>56</v>
      </c>
      <c r="B114" s="5"/>
      <c r="C114" s="33" t="s">
        <v>621</v>
      </c>
      <c r="D114" s="5"/>
      <c r="E114" s="22" t="s">
        <v>622</v>
      </c>
      <c r="F114" s="5"/>
      <c r="G114" s="5"/>
      <c r="H114" s="5"/>
      <c r="I114" s="34">
        <f>0+Q114</f>
        <v>0</v>
      </c>
      <c r="O114">
        <f>0+R114</f>
        <v>0</v>
      </c>
      <c r="Q114">
        <f>0+I115+I119+I123+I127+I131+I135+I139+I143+I147+I151+I155+I159+I163+I167</f>
        <v>0</v>
      </c>
      <c r="R114">
        <f>0+O115+O119+O123+O127+O131+O135+O139+O143+O147+O151+O155+O159+O163+O167</f>
        <v>0</v>
      </c>
    </row>
    <row r="115" spans="1:18" x14ac:dyDescent="0.2">
      <c r="A115" s="19" t="s">
        <v>59</v>
      </c>
      <c r="B115" s="24" t="s">
        <v>156</v>
      </c>
      <c r="C115" s="24" t="s">
        <v>968</v>
      </c>
      <c r="D115" s="19" t="s">
        <v>61</v>
      </c>
      <c r="E115" s="25" t="s">
        <v>969</v>
      </c>
      <c r="F115" s="26" t="s">
        <v>84</v>
      </c>
      <c r="G115" s="27">
        <v>120</v>
      </c>
      <c r="H115" s="28">
        <v>0</v>
      </c>
      <c r="I115" s="28">
        <f>ROUND(ROUND(H115,2)*ROUND(G115,3),2)</f>
        <v>0</v>
      </c>
      <c r="O115">
        <f>(I115*21)/100</f>
        <v>0</v>
      </c>
      <c r="P115" t="s">
        <v>33</v>
      </c>
    </row>
    <row r="116" spans="1:18" x14ac:dyDescent="0.2">
      <c r="A116" s="29" t="s">
        <v>64</v>
      </c>
      <c r="E116" s="30" t="s">
        <v>61</v>
      </c>
    </row>
    <row r="117" spans="1:18" x14ac:dyDescent="0.2">
      <c r="A117" s="31" t="s">
        <v>65</v>
      </c>
      <c r="E117" s="32" t="s">
        <v>970</v>
      </c>
    </row>
    <row r="118" spans="1:18" ht="38.25" x14ac:dyDescent="0.2">
      <c r="A118" t="s">
        <v>67</v>
      </c>
      <c r="E118" s="30" t="s">
        <v>634</v>
      </c>
    </row>
    <row r="119" spans="1:18" x14ac:dyDescent="0.2">
      <c r="A119" s="19" t="s">
        <v>59</v>
      </c>
      <c r="B119" s="24" t="s">
        <v>161</v>
      </c>
      <c r="C119" s="24" t="s">
        <v>834</v>
      </c>
      <c r="D119" s="19" t="s">
        <v>61</v>
      </c>
      <c r="E119" s="25" t="s">
        <v>835</v>
      </c>
      <c r="F119" s="26" t="s">
        <v>84</v>
      </c>
      <c r="G119" s="27">
        <v>2100</v>
      </c>
      <c r="H119" s="28">
        <v>0</v>
      </c>
      <c r="I119" s="28">
        <f>ROUND(ROUND(H119,2)*ROUND(G119,3),2)</f>
        <v>0</v>
      </c>
      <c r="O119">
        <f>(I119*21)/100</f>
        <v>0</v>
      </c>
      <c r="P119" t="s">
        <v>33</v>
      </c>
    </row>
    <row r="120" spans="1:18" x14ac:dyDescent="0.2">
      <c r="A120" s="29" t="s">
        <v>64</v>
      </c>
      <c r="E120" s="30" t="s">
        <v>61</v>
      </c>
    </row>
    <row r="121" spans="1:18" x14ac:dyDescent="0.2">
      <c r="A121" s="31" t="s">
        <v>65</v>
      </c>
      <c r="E121" s="32" t="s">
        <v>971</v>
      </c>
    </row>
    <row r="122" spans="1:18" ht="38.25" x14ac:dyDescent="0.2">
      <c r="A122" t="s">
        <v>67</v>
      </c>
      <c r="E122" s="30" t="s">
        <v>634</v>
      </c>
    </row>
    <row r="123" spans="1:18" ht="25.5" x14ac:dyDescent="0.2">
      <c r="A123" s="19" t="s">
        <v>59</v>
      </c>
      <c r="B123" s="24" t="s">
        <v>165</v>
      </c>
      <c r="C123" s="24" t="s">
        <v>843</v>
      </c>
      <c r="D123" s="19" t="s">
        <v>61</v>
      </c>
      <c r="E123" s="25" t="s">
        <v>844</v>
      </c>
      <c r="F123" s="26" t="s">
        <v>84</v>
      </c>
      <c r="G123" s="27">
        <v>1000</v>
      </c>
      <c r="H123" s="28">
        <v>0</v>
      </c>
      <c r="I123" s="28">
        <f>ROUND(ROUND(H123,2)*ROUND(G123,3),2)</f>
        <v>0</v>
      </c>
      <c r="O123">
        <f>(I123*21)/100</f>
        <v>0</v>
      </c>
      <c r="P123" t="s">
        <v>33</v>
      </c>
    </row>
    <row r="124" spans="1:18" x14ac:dyDescent="0.2">
      <c r="A124" s="29" t="s">
        <v>64</v>
      </c>
      <c r="E124" s="30" t="s">
        <v>61</v>
      </c>
    </row>
    <row r="125" spans="1:18" x14ac:dyDescent="0.2">
      <c r="A125" s="31" t="s">
        <v>65</v>
      </c>
      <c r="E125" s="32" t="s">
        <v>972</v>
      </c>
    </row>
    <row r="126" spans="1:18" ht="38.25" x14ac:dyDescent="0.2">
      <c r="A126" t="s">
        <v>67</v>
      </c>
      <c r="E126" s="30" t="s">
        <v>634</v>
      </c>
    </row>
    <row r="127" spans="1:18" ht="25.5" x14ac:dyDescent="0.2">
      <c r="A127" s="19" t="s">
        <v>59</v>
      </c>
      <c r="B127" s="24" t="s">
        <v>169</v>
      </c>
      <c r="C127" s="24" t="s">
        <v>846</v>
      </c>
      <c r="D127" s="19" t="s">
        <v>61</v>
      </c>
      <c r="E127" s="25" t="s">
        <v>847</v>
      </c>
      <c r="F127" s="26" t="s">
        <v>84</v>
      </c>
      <c r="G127" s="27">
        <v>550</v>
      </c>
      <c r="H127" s="28">
        <v>0</v>
      </c>
      <c r="I127" s="28">
        <f>ROUND(ROUND(H127,2)*ROUND(G127,3),2)</f>
        <v>0</v>
      </c>
      <c r="O127">
        <f>(I127*21)/100</f>
        <v>0</v>
      </c>
      <c r="P127" t="s">
        <v>33</v>
      </c>
    </row>
    <row r="128" spans="1:18" x14ac:dyDescent="0.2">
      <c r="A128" s="29" t="s">
        <v>64</v>
      </c>
      <c r="E128" s="30" t="s">
        <v>61</v>
      </c>
    </row>
    <row r="129" spans="1:16" x14ac:dyDescent="0.2">
      <c r="A129" s="31" t="s">
        <v>65</v>
      </c>
      <c r="E129" s="32" t="s">
        <v>973</v>
      </c>
    </row>
    <row r="130" spans="1:16" ht="38.25" x14ac:dyDescent="0.2">
      <c r="A130" t="s">
        <v>67</v>
      </c>
      <c r="E130" s="30" t="s">
        <v>634</v>
      </c>
    </row>
    <row r="131" spans="1:16" ht="25.5" x14ac:dyDescent="0.2">
      <c r="A131" s="19" t="s">
        <v>59</v>
      </c>
      <c r="B131" s="24" t="s">
        <v>174</v>
      </c>
      <c r="C131" s="24" t="s">
        <v>974</v>
      </c>
      <c r="D131" s="19" t="s">
        <v>61</v>
      </c>
      <c r="E131" s="25" t="s">
        <v>975</v>
      </c>
      <c r="F131" s="26" t="s">
        <v>84</v>
      </c>
      <c r="G131" s="27">
        <v>30</v>
      </c>
      <c r="H131" s="28">
        <v>0</v>
      </c>
      <c r="I131" s="28">
        <f>ROUND(ROUND(H131,2)*ROUND(G131,3),2)</f>
        <v>0</v>
      </c>
      <c r="O131">
        <f>(I131*21)/100</f>
        <v>0</v>
      </c>
      <c r="P131" t="s">
        <v>33</v>
      </c>
    </row>
    <row r="132" spans="1:16" x14ac:dyDescent="0.2">
      <c r="A132" s="29" t="s">
        <v>64</v>
      </c>
      <c r="E132" s="30" t="s">
        <v>61</v>
      </c>
    </row>
    <row r="133" spans="1:16" x14ac:dyDescent="0.2">
      <c r="A133" s="31" t="s">
        <v>65</v>
      </c>
      <c r="E133" s="32" t="s">
        <v>976</v>
      </c>
    </row>
    <row r="134" spans="1:16" ht="38.25" x14ac:dyDescent="0.2">
      <c r="A134" t="s">
        <v>67</v>
      </c>
      <c r="E134" s="30" t="s">
        <v>634</v>
      </c>
    </row>
    <row r="135" spans="1:16" x14ac:dyDescent="0.2">
      <c r="A135" s="19" t="s">
        <v>59</v>
      </c>
      <c r="B135" s="24" t="s">
        <v>178</v>
      </c>
      <c r="C135" s="24" t="s">
        <v>977</v>
      </c>
      <c r="D135" s="19" t="s">
        <v>61</v>
      </c>
      <c r="E135" s="25" t="s">
        <v>978</v>
      </c>
      <c r="F135" s="26" t="s">
        <v>84</v>
      </c>
      <c r="G135" s="27">
        <v>120</v>
      </c>
      <c r="H135" s="28">
        <v>0</v>
      </c>
      <c r="I135" s="28">
        <f>ROUND(ROUND(H135,2)*ROUND(G135,3),2)</f>
        <v>0</v>
      </c>
      <c r="O135">
        <f>(I135*21)/100</f>
        <v>0</v>
      </c>
      <c r="P135" t="s">
        <v>33</v>
      </c>
    </row>
    <row r="136" spans="1:16" x14ac:dyDescent="0.2">
      <c r="A136" s="29" t="s">
        <v>64</v>
      </c>
      <c r="E136" s="30" t="s">
        <v>61</v>
      </c>
    </row>
    <row r="137" spans="1:16" x14ac:dyDescent="0.2">
      <c r="A137" s="31" t="s">
        <v>65</v>
      </c>
      <c r="E137" s="32" t="s">
        <v>970</v>
      </c>
    </row>
    <row r="138" spans="1:16" ht="38.25" x14ac:dyDescent="0.2">
      <c r="A138" t="s">
        <v>67</v>
      </c>
      <c r="E138" s="30" t="s">
        <v>634</v>
      </c>
    </row>
    <row r="139" spans="1:16" x14ac:dyDescent="0.2">
      <c r="A139" s="19" t="s">
        <v>59</v>
      </c>
      <c r="B139" s="24" t="s">
        <v>181</v>
      </c>
      <c r="C139" s="24" t="s">
        <v>138</v>
      </c>
      <c r="D139" s="19" t="s">
        <v>61</v>
      </c>
      <c r="E139" s="25" t="s">
        <v>139</v>
      </c>
      <c r="F139" s="26" t="s">
        <v>84</v>
      </c>
      <c r="G139" s="27">
        <v>30</v>
      </c>
      <c r="H139" s="28">
        <v>0</v>
      </c>
      <c r="I139" s="28">
        <f>ROUND(ROUND(H139,2)*ROUND(G139,3),2)</f>
        <v>0</v>
      </c>
      <c r="O139">
        <f>(I139*21)/100</f>
        <v>0</v>
      </c>
      <c r="P139" t="s">
        <v>33</v>
      </c>
    </row>
    <row r="140" spans="1:16" x14ac:dyDescent="0.2">
      <c r="A140" s="29" t="s">
        <v>64</v>
      </c>
      <c r="E140" s="30" t="s">
        <v>61</v>
      </c>
    </row>
    <row r="141" spans="1:16" x14ac:dyDescent="0.2">
      <c r="A141" s="31" t="s">
        <v>65</v>
      </c>
      <c r="E141" s="32" t="s">
        <v>976</v>
      </c>
    </row>
    <row r="142" spans="1:16" ht="38.25" x14ac:dyDescent="0.2">
      <c r="A142" t="s">
        <v>67</v>
      </c>
      <c r="E142" s="30" t="s">
        <v>979</v>
      </c>
    </row>
    <row r="143" spans="1:16" ht="25.5" x14ac:dyDescent="0.2">
      <c r="A143" s="19" t="s">
        <v>59</v>
      </c>
      <c r="B143" s="24" t="s">
        <v>185</v>
      </c>
      <c r="C143" s="24" t="s">
        <v>452</v>
      </c>
      <c r="D143" s="19" t="s">
        <v>61</v>
      </c>
      <c r="E143" s="25" t="s">
        <v>453</v>
      </c>
      <c r="F143" s="26" t="s">
        <v>104</v>
      </c>
      <c r="G143" s="27">
        <v>2</v>
      </c>
      <c r="H143" s="28">
        <v>0</v>
      </c>
      <c r="I143" s="28">
        <f>ROUND(ROUND(H143,2)*ROUND(G143,3),2)</f>
        <v>0</v>
      </c>
      <c r="O143">
        <f>(I143*21)/100</f>
        <v>0</v>
      </c>
      <c r="P143" t="s">
        <v>33</v>
      </c>
    </row>
    <row r="144" spans="1:16" x14ac:dyDescent="0.2">
      <c r="A144" s="29" t="s">
        <v>64</v>
      </c>
      <c r="E144" s="30" t="s">
        <v>61</v>
      </c>
    </row>
    <row r="145" spans="1:16" x14ac:dyDescent="0.2">
      <c r="A145" s="31" t="s">
        <v>65</v>
      </c>
      <c r="E145" s="32" t="s">
        <v>980</v>
      </c>
    </row>
    <row r="146" spans="1:16" ht="51" x14ac:dyDescent="0.2">
      <c r="A146" t="s">
        <v>67</v>
      </c>
      <c r="E146" s="30" t="s">
        <v>854</v>
      </c>
    </row>
    <row r="147" spans="1:16" ht="25.5" x14ac:dyDescent="0.2">
      <c r="A147" s="19" t="s">
        <v>59</v>
      </c>
      <c r="B147" s="24" t="s">
        <v>189</v>
      </c>
      <c r="C147" s="24" t="s">
        <v>855</v>
      </c>
      <c r="D147" s="19" t="s">
        <v>61</v>
      </c>
      <c r="E147" s="25" t="s">
        <v>856</v>
      </c>
      <c r="F147" s="26" t="s">
        <v>104</v>
      </c>
      <c r="G147" s="27">
        <v>2</v>
      </c>
      <c r="H147" s="28">
        <v>0</v>
      </c>
      <c r="I147" s="28">
        <f>ROUND(ROUND(H147,2)*ROUND(G147,3),2)</f>
        <v>0</v>
      </c>
      <c r="O147">
        <f>(I147*21)/100</f>
        <v>0</v>
      </c>
      <c r="P147" t="s">
        <v>33</v>
      </c>
    </row>
    <row r="148" spans="1:16" x14ac:dyDescent="0.2">
      <c r="A148" s="29" t="s">
        <v>64</v>
      </c>
      <c r="E148" s="30" t="s">
        <v>61</v>
      </c>
    </row>
    <row r="149" spans="1:16" x14ac:dyDescent="0.2">
      <c r="A149" s="31" t="s">
        <v>65</v>
      </c>
      <c r="E149" s="32" t="s">
        <v>981</v>
      </c>
    </row>
    <row r="150" spans="1:16" ht="38.25" x14ac:dyDescent="0.2">
      <c r="A150" t="s">
        <v>67</v>
      </c>
      <c r="E150" s="30" t="s">
        <v>637</v>
      </c>
    </row>
    <row r="151" spans="1:16" ht="25.5" x14ac:dyDescent="0.2">
      <c r="A151" s="19" t="s">
        <v>59</v>
      </c>
      <c r="B151" s="24" t="s">
        <v>193</v>
      </c>
      <c r="C151" s="24" t="s">
        <v>858</v>
      </c>
      <c r="D151" s="19" t="s">
        <v>61</v>
      </c>
      <c r="E151" s="25" t="s">
        <v>859</v>
      </c>
      <c r="F151" s="26" t="s">
        <v>104</v>
      </c>
      <c r="G151" s="27">
        <v>24</v>
      </c>
      <c r="H151" s="28">
        <v>0</v>
      </c>
      <c r="I151" s="28">
        <f>ROUND(ROUND(H151,2)*ROUND(G151,3),2)</f>
        <v>0</v>
      </c>
      <c r="O151">
        <f>(I151*21)/100</f>
        <v>0</v>
      </c>
      <c r="P151" t="s">
        <v>33</v>
      </c>
    </row>
    <row r="152" spans="1:16" x14ac:dyDescent="0.2">
      <c r="A152" s="29" t="s">
        <v>64</v>
      </c>
      <c r="E152" s="30" t="s">
        <v>61</v>
      </c>
    </row>
    <row r="153" spans="1:16" x14ac:dyDescent="0.2">
      <c r="A153" s="31" t="s">
        <v>65</v>
      </c>
      <c r="E153" s="32" t="s">
        <v>982</v>
      </c>
    </row>
    <row r="154" spans="1:16" ht="38.25" x14ac:dyDescent="0.2">
      <c r="A154" t="s">
        <v>67</v>
      </c>
      <c r="E154" s="30" t="s">
        <v>637</v>
      </c>
    </row>
    <row r="155" spans="1:16" ht="25.5" x14ac:dyDescent="0.2">
      <c r="A155" s="19" t="s">
        <v>59</v>
      </c>
      <c r="B155" s="24" t="s">
        <v>198</v>
      </c>
      <c r="C155" s="24" t="s">
        <v>861</v>
      </c>
      <c r="D155" s="19" t="s">
        <v>61</v>
      </c>
      <c r="E155" s="25" t="s">
        <v>862</v>
      </c>
      <c r="F155" s="26" t="s">
        <v>104</v>
      </c>
      <c r="G155" s="27">
        <v>2</v>
      </c>
      <c r="H155" s="28">
        <v>0</v>
      </c>
      <c r="I155" s="28">
        <f>ROUND(ROUND(H155,2)*ROUND(G155,3),2)</f>
        <v>0</v>
      </c>
      <c r="O155">
        <f>(I155*21)/100</f>
        <v>0</v>
      </c>
      <c r="P155" t="s">
        <v>33</v>
      </c>
    </row>
    <row r="156" spans="1:16" x14ac:dyDescent="0.2">
      <c r="A156" s="29" t="s">
        <v>64</v>
      </c>
      <c r="E156" s="30" t="s">
        <v>61</v>
      </c>
    </row>
    <row r="157" spans="1:16" x14ac:dyDescent="0.2">
      <c r="A157" s="31" t="s">
        <v>65</v>
      </c>
      <c r="E157" s="32" t="s">
        <v>981</v>
      </c>
    </row>
    <row r="158" spans="1:16" ht="38.25" x14ac:dyDescent="0.2">
      <c r="A158" t="s">
        <v>67</v>
      </c>
      <c r="E158" s="30" t="s">
        <v>637</v>
      </c>
    </row>
    <row r="159" spans="1:16" ht="25.5" x14ac:dyDescent="0.2">
      <c r="A159" s="19" t="s">
        <v>59</v>
      </c>
      <c r="B159" s="24" t="s">
        <v>202</v>
      </c>
      <c r="C159" s="24" t="s">
        <v>983</v>
      </c>
      <c r="D159" s="19" t="s">
        <v>61</v>
      </c>
      <c r="E159" s="25" t="s">
        <v>984</v>
      </c>
      <c r="F159" s="26" t="s">
        <v>104</v>
      </c>
      <c r="G159" s="27">
        <v>2</v>
      </c>
      <c r="H159" s="28">
        <v>0</v>
      </c>
      <c r="I159" s="28">
        <f>ROUND(ROUND(H159,2)*ROUND(G159,3),2)</f>
        <v>0</v>
      </c>
      <c r="O159">
        <f>(I159*21)/100</f>
        <v>0</v>
      </c>
      <c r="P159" t="s">
        <v>33</v>
      </c>
    </row>
    <row r="160" spans="1:16" x14ac:dyDescent="0.2">
      <c r="A160" s="29" t="s">
        <v>64</v>
      </c>
      <c r="E160" s="30" t="s">
        <v>61</v>
      </c>
    </row>
    <row r="161" spans="1:18" x14ac:dyDescent="0.2">
      <c r="A161" s="31" t="s">
        <v>65</v>
      </c>
      <c r="E161" s="32" t="s">
        <v>981</v>
      </c>
    </row>
    <row r="162" spans="1:18" ht="38.25" x14ac:dyDescent="0.2">
      <c r="A162" t="s">
        <v>67</v>
      </c>
      <c r="E162" s="30" t="s">
        <v>637</v>
      </c>
    </row>
    <row r="163" spans="1:18" ht="25.5" x14ac:dyDescent="0.2">
      <c r="A163" s="19" t="s">
        <v>59</v>
      </c>
      <c r="B163" s="24" t="s">
        <v>206</v>
      </c>
      <c r="C163" s="24" t="s">
        <v>985</v>
      </c>
      <c r="D163" s="19" t="s">
        <v>61</v>
      </c>
      <c r="E163" s="25" t="s">
        <v>986</v>
      </c>
      <c r="F163" s="26" t="s">
        <v>104</v>
      </c>
      <c r="G163" s="27">
        <v>2</v>
      </c>
      <c r="H163" s="28">
        <v>0</v>
      </c>
      <c r="I163" s="28">
        <f>ROUND(ROUND(H163,2)*ROUND(G163,3),2)</f>
        <v>0</v>
      </c>
      <c r="O163">
        <f>(I163*21)/100</f>
        <v>0</v>
      </c>
      <c r="P163" t="s">
        <v>33</v>
      </c>
    </row>
    <row r="164" spans="1:18" x14ac:dyDescent="0.2">
      <c r="A164" s="29" t="s">
        <v>64</v>
      </c>
      <c r="E164" s="30" t="s">
        <v>61</v>
      </c>
    </row>
    <row r="165" spans="1:18" x14ac:dyDescent="0.2">
      <c r="A165" s="31" t="s">
        <v>65</v>
      </c>
      <c r="E165" s="32" t="s">
        <v>981</v>
      </c>
    </row>
    <row r="166" spans="1:18" ht="38.25" x14ac:dyDescent="0.2">
      <c r="A166" t="s">
        <v>67</v>
      </c>
      <c r="E166" s="30" t="s">
        <v>637</v>
      </c>
    </row>
    <row r="167" spans="1:18" x14ac:dyDescent="0.2">
      <c r="A167" s="19" t="s">
        <v>59</v>
      </c>
      <c r="B167" s="24" t="s">
        <v>210</v>
      </c>
      <c r="C167" s="24" t="s">
        <v>987</v>
      </c>
      <c r="D167" s="19" t="s">
        <v>61</v>
      </c>
      <c r="E167" s="25" t="s">
        <v>988</v>
      </c>
      <c r="F167" s="26" t="s">
        <v>84</v>
      </c>
      <c r="G167" s="27">
        <v>310</v>
      </c>
      <c r="H167" s="28">
        <v>0</v>
      </c>
      <c r="I167" s="28">
        <f>ROUND(ROUND(H167,2)*ROUND(G167,3),2)</f>
        <v>0</v>
      </c>
      <c r="O167">
        <f>(I167*21)/100</f>
        <v>0</v>
      </c>
      <c r="P167" t="s">
        <v>33</v>
      </c>
    </row>
    <row r="168" spans="1:18" x14ac:dyDescent="0.2">
      <c r="A168" s="29" t="s">
        <v>64</v>
      </c>
      <c r="E168" s="30" t="s">
        <v>61</v>
      </c>
    </row>
    <row r="169" spans="1:18" x14ac:dyDescent="0.2">
      <c r="A169" s="31" t="s">
        <v>65</v>
      </c>
      <c r="E169" s="32" t="s">
        <v>961</v>
      </c>
    </row>
    <row r="170" spans="1:18" ht="25.5" x14ac:dyDescent="0.2">
      <c r="A170" t="s">
        <v>67</v>
      </c>
      <c r="E170" s="30" t="s">
        <v>989</v>
      </c>
    </row>
    <row r="171" spans="1:18" ht="12.75" customHeight="1" x14ac:dyDescent="0.2">
      <c r="A171" s="5" t="s">
        <v>56</v>
      </c>
      <c r="B171" s="5"/>
      <c r="C171" s="33" t="s">
        <v>868</v>
      </c>
      <c r="D171" s="5"/>
      <c r="E171" s="22" t="s">
        <v>869</v>
      </c>
      <c r="F171" s="5"/>
      <c r="G171" s="5"/>
      <c r="H171" s="5"/>
      <c r="I171" s="34">
        <f>0+Q171</f>
        <v>0</v>
      </c>
      <c r="O171">
        <f>0+R171</f>
        <v>0</v>
      </c>
      <c r="Q171">
        <f>0+I172+I176+I180+I184+I188+I192+I196+I200+I204</f>
        <v>0</v>
      </c>
      <c r="R171">
        <f>0+O172+O176+O180+O184+O188+O192+O196+O200+O204</f>
        <v>0</v>
      </c>
    </row>
    <row r="172" spans="1:18" ht="25.5" x14ac:dyDescent="0.2">
      <c r="A172" s="19" t="s">
        <v>59</v>
      </c>
      <c r="B172" s="24" t="s">
        <v>213</v>
      </c>
      <c r="C172" s="24" t="s">
        <v>990</v>
      </c>
      <c r="D172" s="19" t="s">
        <v>61</v>
      </c>
      <c r="E172" s="25" t="s">
        <v>991</v>
      </c>
      <c r="F172" s="26" t="s">
        <v>104</v>
      </c>
      <c r="G172" s="27">
        <v>1</v>
      </c>
      <c r="H172" s="28">
        <v>0</v>
      </c>
      <c r="I172" s="28">
        <f>ROUND(ROUND(H172,2)*ROUND(G172,3),2)</f>
        <v>0</v>
      </c>
      <c r="O172">
        <f>(I172*21)/100</f>
        <v>0</v>
      </c>
      <c r="P172" t="s">
        <v>33</v>
      </c>
    </row>
    <row r="173" spans="1:18" x14ac:dyDescent="0.2">
      <c r="A173" s="29" t="s">
        <v>64</v>
      </c>
      <c r="E173" s="30" t="s">
        <v>61</v>
      </c>
    </row>
    <row r="174" spans="1:18" x14ac:dyDescent="0.2">
      <c r="A174" s="31" t="s">
        <v>65</v>
      </c>
      <c r="E174" s="32" t="s">
        <v>992</v>
      </c>
    </row>
    <row r="175" spans="1:18" ht="51" x14ac:dyDescent="0.2">
      <c r="A175" t="s">
        <v>67</v>
      </c>
      <c r="E175" s="30" t="s">
        <v>993</v>
      </c>
    </row>
    <row r="176" spans="1:18" x14ac:dyDescent="0.2">
      <c r="A176" s="19" t="s">
        <v>59</v>
      </c>
      <c r="B176" s="24" t="s">
        <v>217</v>
      </c>
      <c r="C176" s="24" t="s">
        <v>874</v>
      </c>
      <c r="D176" s="19" t="s">
        <v>61</v>
      </c>
      <c r="E176" s="25" t="s">
        <v>875</v>
      </c>
      <c r="F176" s="26" t="s">
        <v>104</v>
      </c>
      <c r="G176" s="27">
        <v>7</v>
      </c>
      <c r="H176" s="28">
        <v>0</v>
      </c>
      <c r="I176" s="28">
        <f>ROUND(ROUND(H176,2)*ROUND(G176,3),2)</f>
        <v>0</v>
      </c>
      <c r="O176">
        <f>(I176*21)/100</f>
        <v>0</v>
      </c>
      <c r="P176" t="s">
        <v>33</v>
      </c>
    </row>
    <row r="177" spans="1:16" x14ac:dyDescent="0.2">
      <c r="A177" s="29" t="s">
        <v>64</v>
      </c>
      <c r="E177" s="30" t="s">
        <v>61</v>
      </c>
    </row>
    <row r="178" spans="1:16" x14ac:dyDescent="0.2">
      <c r="A178" s="31" t="s">
        <v>65</v>
      </c>
      <c r="E178" s="32" t="s">
        <v>994</v>
      </c>
    </row>
    <row r="179" spans="1:16" ht="89.25" x14ac:dyDescent="0.2">
      <c r="A179" t="s">
        <v>67</v>
      </c>
      <c r="E179" s="30" t="s">
        <v>873</v>
      </c>
    </row>
    <row r="180" spans="1:16" ht="25.5" x14ac:dyDescent="0.2">
      <c r="A180" s="19" t="s">
        <v>59</v>
      </c>
      <c r="B180" s="24" t="s">
        <v>221</v>
      </c>
      <c r="C180" s="24" t="s">
        <v>995</v>
      </c>
      <c r="D180" s="19" t="s">
        <v>61</v>
      </c>
      <c r="E180" s="25" t="s">
        <v>996</v>
      </c>
      <c r="F180" s="26" t="s">
        <v>104</v>
      </c>
      <c r="G180" s="27">
        <v>1</v>
      </c>
      <c r="H180" s="28">
        <v>0</v>
      </c>
      <c r="I180" s="28">
        <f>ROUND(ROUND(H180,2)*ROUND(G180,3),2)</f>
        <v>0</v>
      </c>
      <c r="O180">
        <f>(I180*21)/100</f>
        <v>0</v>
      </c>
      <c r="P180" t="s">
        <v>33</v>
      </c>
    </row>
    <row r="181" spans="1:16" x14ac:dyDescent="0.2">
      <c r="A181" s="29" t="s">
        <v>64</v>
      </c>
      <c r="E181" s="30" t="s">
        <v>61</v>
      </c>
    </row>
    <row r="182" spans="1:16" x14ac:dyDescent="0.2">
      <c r="A182" s="31" t="s">
        <v>65</v>
      </c>
      <c r="E182" s="32" t="s">
        <v>992</v>
      </c>
    </row>
    <row r="183" spans="1:16" ht="51" x14ac:dyDescent="0.2">
      <c r="A183" t="s">
        <v>67</v>
      </c>
      <c r="E183" s="30" t="s">
        <v>879</v>
      </c>
    </row>
    <row r="184" spans="1:16" ht="25.5" x14ac:dyDescent="0.2">
      <c r="A184" s="19" t="s">
        <v>59</v>
      </c>
      <c r="B184" s="24" t="s">
        <v>225</v>
      </c>
      <c r="C184" s="24" t="s">
        <v>880</v>
      </c>
      <c r="D184" s="19" t="s">
        <v>61</v>
      </c>
      <c r="E184" s="25" t="s">
        <v>881</v>
      </c>
      <c r="F184" s="26" t="s">
        <v>104</v>
      </c>
      <c r="G184" s="27">
        <v>5</v>
      </c>
      <c r="H184" s="28">
        <v>0</v>
      </c>
      <c r="I184" s="28">
        <f>ROUND(ROUND(H184,2)*ROUND(G184,3),2)</f>
        <v>0</v>
      </c>
      <c r="O184">
        <f>(I184*21)/100</f>
        <v>0</v>
      </c>
      <c r="P184" t="s">
        <v>33</v>
      </c>
    </row>
    <row r="185" spans="1:16" x14ac:dyDescent="0.2">
      <c r="A185" s="29" t="s">
        <v>64</v>
      </c>
      <c r="E185" s="30" t="s">
        <v>61</v>
      </c>
    </row>
    <row r="186" spans="1:16" x14ac:dyDescent="0.2">
      <c r="A186" s="31" t="s">
        <v>65</v>
      </c>
      <c r="E186" s="32" t="s">
        <v>997</v>
      </c>
    </row>
    <row r="187" spans="1:16" ht="51" x14ac:dyDescent="0.2">
      <c r="A187" t="s">
        <v>67</v>
      </c>
      <c r="E187" s="30" t="s">
        <v>882</v>
      </c>
    </row>
    <row r="188" spans="1:16" x14ac:dyDescent="0.2">
      <c r="A188" s="19" t="s">
        <v>59</v>
      </c>
      <c r="B188" s="24" t="s">
        <v>229</v>
      </c>
      <c r="C188" s="24" t="s">
        <v>998</v>
      </c>
      <c r="D188" s="19" t="s">
        <v>61</v>
      </c>
      <c r="E188" s="25" t="s">
        <v>999</v>
      </c>
      <c r="F188" s="26" t="s">
        <v>104</v>
      </c>
      <c r="G188" s="27">
        <v>1</v>
      </c>
      <c r="H188" s="28">
        <v>0</v>
      </c>
      <c r="I188" s="28">
        <f>ROUND(ROUND(H188,2)*ROUND(G188,3),2)</f>
        <v>0</v>
      </c>
      <c r="O188">
        <f>(I188*21)/100</f>
        <v>0</v>
      </c>
      <c r="P188" t="s">
        <v>33</v>
      </c>
    </row>
    <row r="189" spans="1:16" x14ac:dyDescent="0.2">
      <c r="A189" s="29" t="s">
        <v>64</v>
      </c>
      <c r="E189" s="30" t="s">
        <v>61</v>
      </c>
    </row>
    <row r="190" spans="1:16" x14ac:dyDescent="0.2">
      <c r="A190" s="31" t="s">
        <v>65</v>
      </c>
      <c r="E190" s="32" t="s">
        <v>992</v>
      </c>
    </row>
    <row r="191" spans="1:16" ht="38.25" x14ac:dyDescent="0.2">
      <c r="A191" t="s">
        <v>67</v>
      </c>
      <c r="E191" s="30" t="s">
        <v>1000</v>
      </c>
    </row>
    <row r="192" spans="1:16" ht="25.5" x14ac:dyDescent="0.2">
      <c r="A192" s="19" t="s">
        <v>59</v>
      </c>
      <c r="B192" s="24" t="s">
        <v>233</v>
      </c>
      <c r="C192" s="24" t="s">
        <v>883</v>
      </c>
      <c r="D192" s="19" t="s">
        <v>61</v>
      </c>
      <c r="E192" s="25" t="s">
        <v>884</v>
      </c>
      <c r="F192" s="26" t="s">
        <v>104</v>
      </c>
      <c r="G192" s="27">
        <v>5</v>
      </c>
      <c r="H192" s="28">
        <v>0</v>
      </c>
      <c r="I192" s="28">
        <f>ROUND(ROUND(H192,2)*ROUND(G192,3),2)</f>
        <v>0</v>
      </c>
      <c r="O192">
        <f>(I192*21)/100</f>
        <v>0</v>
      </c>
      <c r="P192" t="s">
        <v>33</v>
      </c>
    </row>
    <row r="193" spans="1:18" x14ac:dyDescent="0.2">
      <c r="A193" s="29" t="s">
        <v>64</v>
      </c>
      <c r="E193" s="30" t="s">
        <v>61</v>
      </c>
    </row>
    <row r="194" spans="1:18" x14ac:dyDescent="0.2">
      <c r="A194" s="31" t="s">
        <v>65</v>
      </c>
      <c r="E194" s="32" t="s">
        <v>997</v>
      </c>
    </row>
    <row r="195" spans="1:18" ht="38.25" x14ac:dyDescent="0.2">
      <c r="A195" t="s">
        <v>67</v>
      </c>
      <c r="E195" s="30" t="s">
        <v>885</v>
      </c>
    </row>
    <row r="196" spans="1:18" x14ac:dyDescent="0.2">
      <c r="A196" s="19" t="s">
        <v>59</v>
      </c>
      <c r="B196" s="24" t="s">
        <v>237</v>
      </c>
      <c r="C196" s="24" t="s">
        <v>886</v>
      </c>
      <c r="D196" s="19" t="s">
        <v>61</v>
      </c>
      <c r="E196" s="25" t="s">
        <v>887</v>
      </c>
      <c r="F196" s="26" t="s">
        <v>104</v>
      </c>
      <c r="G196" s="27">
        <v>5</v>
      </c>
      <c r="H196" s="28">
        <v>0</v>
      </c>
      <c r="I196" s="28">
        <f>ROUND(ROUND(H196,2)*ROUND(G196,3),2)</f>
        <v>0</v>
      </c>
      <c r="O196">
        <f>(I196*21)/100</f>
        <v>0</v>
      </c>
      <c r="P196" t="s">
        <v>33</v>
      </c>
    </row>
    <row r="197" spans="1:18" x14ac:dyDescent="0.2">
      <c r="A197" s="29" t="s">
        <v>64</v>
      </c>
      <c r="E197" s="30" t="s">
        <v>61</v>
      </c>
    </row>
    <row r="198" spans="1:18" x14ac:dyDescent="0.2">
      <c r="A198" s="31" t="s">
        <v>65</v>
      </c>
      <c r="E198" s="32" t="s">
        <v>997</v>
      </c>
    </row>
    <row r="199" spans="1:18" ht="38.25" x14ac:dyDescent="0.2">
      <c r="A199" t="s">
        <v>67</v>
      </c>
      <c r="E199" s="30" t="s">
        <v>885</v>
      </c>
    </row>
    <row r="200" spans="1:18" x14ac:dyDescent="0.2">
      <c r="A200" s="19" t="s">
        <v>59</v>
      </c>
      <c r="B200" s="24" t="s">
        <v>241</v>
      </c>
      <c r="C200" s="24" t="s">
        <v>1001</v>
      </c>
      <c r="D200" s="19" t="s">
        <v>61</v>
      </c>
      <c r="E200" s="25" t="s">
        <v>1002</v>
      </c>
      <c r="F200" s="26" t="s">
        <v>104</v>
      </c>
      <c r="G200" s="27">
        <v>1</v>
      </c>
      <c r="H200" s="28">
        <v>0</v>
      </c>
      <c r="I200" s="28">
        <f>ROUND(ROUND(H200,2)*ROUND(G200,3),2)</f>
        <v>0</v>
      </c>
      <c r="O200">
        <f>(I200*21)/100</f>
        <v>0</v>
      </c>
      <c r="P200" t="s">
        <v>33</v>
      </c>
    </row>
    <row r="201" spans="1:18" x14ac:dyDescent="0.2">
      <c r="A201" s="29" t="s">
        <v>64</v>
      </c>
      <c r="E201" s="30" t="s">
        <v>61</v>
      </c>
    </row>
    <row r="202" spans="1:18" x14ac:dyDescent="0.2">
      <c r="A202" s="31" t="s">
        <v>65</v>
      </c>
      <c r="E202" s="32" t="s">
        <v>992</v>
      </c>
    </row>
    <row r="203" spans="1:18" ht="38.25" x14ac:dyDescent="0.2">
      <c r="A203" t="s">
        <v>67</v>
      </c>
      <c r="E203" s="30" t="s">
        <v>1000</v>
      </c>
    </row>
    <row r="204" spans="1:18" ht="38.25" x14ac:dyDescent="0.2">
      <c r="A204" s="19" t="s">
        <v>59</v>
      </c>
      <c r="B204" s="24" t="s">
        <v>245</v>
      </c>
      <c r="C204" s="24" t="s">
        <v>891</v>
      </c>
      <c r="D204" s="19" t="s">
        <v>61</v>
      </c>
      <c r="E204" s="25" t="s">
        <v>892</v>
      </c>
      <c r="F204" s="26" t="s">
        <v>482</v>
      </c>
      <c r="G204" s="27">
        <v>1</v>
      </c>
      <c r="H204" s="28">
        <v>0</v>
      </c>
      <c r="I204" s="28">
        <f>ROUND(ROUND(H204,2)*ROUND(G204,3),2)</f>
        <v>0</v>
      </c>
      <c r="O204">
        <f>(I204*21)/100</f>
        <v>0</v>
      </c>
      <c r="P204" t="s">
        <v>33</v>
      </c>
    </row>
    <row r="205" spans="1:18" x14ac:dyDescent="0.2">
      <c r="A205" s="29" t="s">
        <v>64</v>
      </c>
      <c r="E205" s="30" t="s">
        <v>61</v>
      </c>
    </row>
    <row r="206" spans="1:18" x14ac:dyDescent="0.2">
      <c r="A206" s="31" t="s">
        <v>65</v>
      </c>
      <c r="E206" s="32" t="s">
        <v>992</v>
      </c>
    </row>
    <row r="207" spans="1:18" ht="89.25" x14ac:dyDescent="0.2">
      <c r="A207" t="s">
        <v>67</v>
      </c>
      <c r="E207" s="30" t="s">
        <v>894</v>
      </c>
    </row>
    <row r="208" spans="1:18" ht="12.75" customHeight="1" x14ac:dyDescent="0.2">
      <c r="A208" s="5" t="s">
        <v>56</v>
      </c>
      <c r="B208" s="5"/>
      <c r="C208" s="33" t="s">
        <v>478</v>
      </c>
      <c r="D208" s="5"/>
      <c r="E208" s="22" t="s">
        <v>670</v>
      </c>
      <c r="F208" s="5"/>
      <c r="G208" s="5"/>
      <c r="H208" s="5"/>
      <c r="I208" s="34">
        <f>0+Q208</f>
        <v>0</v>
      </c>
      <c r="O208">
        <f>0+R208</f>
        <v>0</v>
      </c>
      <c r="Q208">
        <f>0+I209+I213+I217+I221+I225+I229+I233+I237+I241+I245</f>
        <v>0</v>
      </c>
      <c r="R208">
        <f>0+O209+O213+O217+O221+O225+O229+O233+O237+O241+O245</f>
        <v>0</v>
      </c>
    </row>
    <row r="209" spans="1:16" ht="25.5" x14ac:dyDescent="0.2">
      <c r="A209" s="19" t="s">
        <v>59</v>
      </c>
      <c r="B209" s="24" t="s">
        <v>249</v>
      </c>
      <c r="C209" s="24" t="s">
        <v>901</v>
      </c>
      <c r="D209" s="19" t="s">
        <v>61</v>
      </c>
      <c r="E209" s="25" t="s">
        <v>902</v>
      </c>
      <c r="F209" s="26" t="s">
        <v>104</v>
      </c>
      <c r="G209" s="27">
        <v>1</v>
      </c>
      <c r="H209" s="28">
        <v>0</v>
      </c>
      <c r="I209" s="28">
        <f>ROUND(ROUND(H209,2)*ROUND(G209,3),2)</f>
        <v>0</v>
      </c>
      <c r="O209">
        <f>(I209*21)/100</f>
        <v>0</v>
      </c>
      <c r="P209" t="s">
        <v>33</v>
      </c>
    </row>
    <row r="210" spans="1:16" x14ac:dyDescent="0.2">
      <c r="A210" s="29" t="s">
        <v>64</v>
      </c>
      <c r="E210" s="30" t="s">
        <v>61</v>
      </c>
    </row>
    <row r="211" spans="1:16" x14ac:dyDescent="0.2">
      <c r="A211" s="31" t="s">
        <v>65</v>
      </c>
      <c r="E211" s="32" t="s">
        <v>532</v>
      </c>
    </row>
    <row r="212" spans="1:16" ht="63.75" x14ac:dyDescent="0.2">
      <c r="A212" t="s">
        <v>67</v>
      </c>
      <c r="E212" s="30" t="s">
        <v>700</v>
      </c>
    </row>
    <row r="213" spans="1:16" ht="38.25" x14ac:dyDescent="0.2">
      <c r="A213" s="19" t="s">
        <v>59</v>
      </c>
      <c r="B213" s="24" t="s">
        <v>252</v>
      </c>
      <c r="C213" s="24" t="s">
        <v>904</v>
      </c>
      <c r="D213" s="19" t="s">
        <v>61</v>
      </c>
      <c r="E213" s="25" t="s">
        <v>905</v>
      </c>
      <c r="F213" s="26" t="s">
        <v>104</v>
      </c>
      <c r="G213" s="27">
        <v>3</v>
      </c>
      <c r="H213" s="28">
        <v>0</v>
      </c>
      <c r="I213" s="28">
        <f>ROUND(ROUND(H213,2)*ROUND(G213,3),2)</f>
        <v>0</v>
      </c>
      <c r="O213">
        <f>(I213*21)/100</f>
        <v>0</v>
      </c>
      <c r="P213" t="s">
        <v>33</v>
      </c>
    </row>
    <row r="214" spans="1:16" x14ac:dyDescent="0.2">
      <c r="A214" s="29" t="s">
        <v>64</v>
      </c>
      <c r="E214" s="30" t="s">
        <v>61</v>
      </c>
    </row>
    <row r="215" spans="1:16" x14ac:dyDescent="0.2">
      <c r="A215" s="31" t="s">
        <v>65</v>
      </c>
      <c r="E215" s="32" t="s">
        <v>532</v>
      </c>
    </row>
    <row r="216" spans="1:16" ht="63.75" x14ac:dyDescent="0.2">
      <c r="A216" t="s">
        <v>67</v>
      </c>
      <c r="E216" s="30" t="s">
        <v>700</v>
      </c>
    </row>
    <row r="217" spans="1:16" ht="25.5" x14ac:dyDescent="0.2">
      <c r="A217" s="19" t="s">
        <v>59</v>
      </c>
      <c r="B217" s="24" t="s">
        <v>255</v>
      </c>
      <c r="C217" s="24" t="s">
        <v>674</v>
      </c>
      <c r="D217" s="19" t="s">
        <v>61</v>
      </c>
      <c r="E217" s="25" t="s">
        <v>675</v>
      </c>
      <c r="F217" s="26" t="s">
        <v>104</v>
      </c>
      <c r="G217" s="27">
        <v>1</v>
      </c>
      <c r="H217" s="28">
        <v>0</v>
      </c>
      <c r="I217" s="28">
        <f>ROUND(ROUND(H217,2)*ROUND(G217,3),2)</f>
        <v>0</v>
      </c>
      <c r="O217">
        <f>(I217*21)/100</f>
        <v>0</v>
      </c>
      <c r="P217" t="s">
        <v>33</v>
      </c>
    </row>
    <row r="218" spans="1:16" x14ac:dyDescent="0.2">
      <c r="A218" s="29" t="s">
        <v>64</v>
      </c>
      <c r="E218" s="30" t="s">
        <v>61</v>
      </c>
    </row>
    <row r="219" spans="1:16" x14ac:dyDescent="0.2">
      <c r="A219" s="31" t="s">
        <v>65</v>
      </c>
      <c r="E219" s="32" t="s">
        <v>992</v>
      </c>
    </row>
    <row r="220" spans="1:16" ht="38.25" x14ac:dyDescent="0.2">
      <c r="A220" t="s">
        <v>67</v>
      </c>
      <c r="E220" s="30" t="s">
        <v>676</v>
      </c>
    </row>
    <row r="221" spans="1:16" x14ac:dyDescent="0.2">
      <c r="A221" s="19" t="s">
        <v>59</v>
      </c>
      <c r="B221" s="24" t="s">
        <v>258</v>
      </c>
      <c r="C221" s="24" t="s">
        <v>907</v>
      </c>
      <c r="D221" s="19" t="s">
        <v>61</v>
      </c>
      <c r="E221" s="25" t="s">
        <v>908</v>
      </c>
      <c r="F221" s="26" t="s">
        <v>104</v>
      </c>
      <c r="G221" s="27">
        <v>1</v>
      </c>
      <c r="H221" s="28">
        <v>0</v>
      </c>
      <c r="I221" s="28">
        <f>ROUND(ROUND(H221,2)*ROUND(G221,3),2)</f>
        <v>0</v>
      </c>
      <c r="O221">
        <f>(I221*21)/100</f>
        <v>0</v>
      </c>
      <c r="P221" t="s">
        <v>33</v>
      </c>
    </row>
    <row r="222" spans="1:16" x14ac:dyDescent="0.2">
      <c r="A222" s="29" t="s">
        <v>64</v>
      </c>
      <c r="E222" s="30" t="s">
        <v>61</v>
      </c>
    </row>
    <row r="223" spans="1:16" x14ac:dyDescent="0.2">
      <c r="A223" s="31" t="s">
        <v>65</v>
      </c>
      <c r="E223" s="32" t="s">
        <v>532</v>
      </c>
    </row>
    <row r="224" spans="1:16" ht="38.25" x14ac:dyDescent="0.2">
      <c r="A224" t="s">
        <v>67</v>
      </c>
      <c r="E224" s="30" t="s">
        <v>682</v>
      </c>
    </row>
    <row r="225" spans="1:16" x14ac:dyDescent="0.2">
      <c r="A225" s="19" t="s">
        <v>59</v>
      </c>
      <c r="B225" s="24" t="s">
        <v>262</v>
      </c>
      <c r="C225" s="24" t="s">
        <v>685</v>
      </c>
      <c r="D225" s="19" t="s">
        <v>61</v>
      </c>
      <c r="E225" s="25" t="s">
        <v>686</v>
      </c>
      <c r="F225" s="26" t="s">
        <v>482</v>
      </c>
      <c r="G225" s="27">
        <v>24</v>
      </c>
      <c r="H225" s="28">
        <v>0</v>
      </c>
      <c r="I225" s="28">
        <f>ROUND(ROUND(H225,2)*ROUND(G225,3),2)</f>
        <v>0</v>
      </c>
      <c r="O225">
        <f>(I225*21)/100</f>
        <v>0</v>
      </c>
      <c r="P225" t="s">
        <v>33</v>
      </c>
    </row>
    <row r="226" spans="1:16" x14ac:dyDescent="0.2">
      <c r="A226" s="29" t="s">
        <v>64</v>
      </c>
      <c r="E226" s="30" t="s">
        <v>61</v>
      </c>
    </row>
    <row r="227" spans="1:16" x14ac:dyDescent="0.2">
      <c r="A227" s="31" t="s">
        <v>65</v>
      </c>
      <c r="E227" s="32" t="s">
        <v>532</v>
      </c>
    </row>
    <row r="228" spans="1:16" ht="51" x14ac:dyDescent="0.2">
      <c r="A228" t="s">
        <v>67</v>
      </c>
      <c r="E228" s="30" t="s">
        <v>687</v>
      </c>
    </row>
    <row r="229" spans="1:16" x14ac:dyDescent="0.2">
      <c r="A229" s="19" t="s">
        <v>59</v>
      </c>
      <c r="B229" s="24" t="s">
        <v>265</v>
      </c>
      <c r="C229" s="24" t="s">
        <v>909</v>
      </c>
      <c r="D229" s="19" t="s">
        <v>61</v>
      </c>
      <c r="E229" s="25" t="s">
        <v>910</v>
      </c>
      <c r="F229" s="26" t="s">
        <v>482</v>
      </c>
      <c r="G229" s="27">
        <v>24</v>
      </c>
      <c r="H229" s="28">
        <v>0</v>
      </c>
      <c r="I229" s="28">
        <f>ROUND(ROUND(H229,2)*ROUND(G229,3),2)</f>
        <v>0</v>
      </c>
      <c r="O229">
        <f>(I229*21)/100</f>
        <v>0</v>
      </c>
      <c r="P229" t="s">
        <v>33</v>
      </c>
    </row>
    <row r="230" spans="1:16" x14ac:dyDescent="0.2">
      <c r="A230" s="29" t="s">
        <v>64</v>
      </c>
      <c r="E230" s="30" t="s">
        <v>61</v>
      </c>
    </row>
    <row r="231" spans="1:16" x14ac:dyDescent="0.2">
      <c r="A231" s="31" t="s">
        <v>65</v>
      </c>
      <c r="E231" s="32" t="s">
        <v>532</v>
      </c>
    </row>
    <row r="232" spans="1:16" ht="51" x14ac:dyDescent="0.2">
      <c r="A232" t="s">
        <v>67</v>
      </c>
      <c r="E232" s="30" t="s">
        <v>911</v>
      </c>
    </row>
    <row r="233" spans="1:16" x14ac:dyDescent="0.2">
      <c r="A233" s="19" t="s">
        <v>59</v>
      </c>
      <c r="B233" s="24" t="s">
        <v>269</v>
      </c>
      <c r="C233" s="24" t="s">
        <v>688</v>
      </c>
      <c r="D233" s="19" t="s">
        <v>61</v>
      </c>
      <c r="E233" s="25" t="s">
        <v>689</v>
      </c>
      <c r="F233" s="26" t="s">
        <v>482</v>
      </c>
      <c r="G233" s="27">
        <v>8</v>
      </c>
      <c r="H233" s="28">
        <v>0</v>
      </c>
      <c r="I233" s="28">
        <f>ROUND(ROUND(H233,2)*ROUND(G233,3),2)</f>
        <v>0</v>
      </c>
      <c r="O233">
        <f>(I233*21)/100</f>
        <v>0</v>
      </c>
      <c r="P233" t="s">
        <v>33</v>
      </c>
    </row>
    <row r="234" spans="1:16" x14ac:dyDescent="0.2">
      <c r="A234" s="29" t="s">
        <v>64</v>
      </c>
      <c r="E234" s="30" t="s">
        <v>61</v>
      </c>
    </row>
    <row r="235" spans="1:16" x14ac:dyDescent="0.2">
      <c r="A235" s="31" t="s">
        <v>65</v>
      </c>
      <c r="E235" s="32" t="s">
        <v>532</v>
      </c>
    </row>
    <row r="236" spans="1:16" ht="38.25" x14ac:dyDescent="0.2">
      <c r="A236" t="s">
        <v>67</v>
      </c>
      <c r="E236" s="30" t="s">
        <v>690</v>
      </c>
    </row>
    <row r="237" spans="1:16" x14ac:dyDescent="0.2">
      <c r="A237" s="19" t="s">
        <v>59</v>
      </c>
      <c r="B237" s="24" t="s">
        <v>273</v>
      </c>
      <c r="C237" s="24" t="s">
        <v>480</v>
      </c>
      <c r="D237" s="19" t="s">
        <v>61</v>
      </c>
      <c r="E237" s="25" t="s">
        <v>481</v>
      </c>
      <c r="F237" s="26" t="s">
        <v>482</v>
      </c>
      <c r="G237" s="27">
        <v>8</v>
      </c>
      <c r="H237" s="28">
        <v>0</v>
      </c>
      <c r="I237" s="28">
        <f>ROUND(ROUND(H237,2)*ROUND(G237,3),2)</f>
        <v>0</v>
      </c>
      <c r="O237">
        <f>(I237*21)/100</f>
        <v>0</v>
      </c>
      <c r="P237" t="s">
        <v>33</v>
      </c>
    </row>
    <row r="238" spans="1:16" x14ac:dyDescent="0.2">
      <c r="A238" s="29" t="s">
        <v>64</v>
      </c>
      <c r="E238" s="30" t="s">
        <v>61</v>
      </c>
    </row>
    <row r="239" spans="1:16" x14ac:dyDescent="0.2">
      <c r="A239" s="31" t="s">
        <v>65</v>
      </c>
      <c r="E239" s="32" t="s">
        <v>532</v>
      </c>
    </row>
    <row r="240" spans="1:16" ht="38.25" x14ac:dyDescent="0.2">
      <c r="A240" t="s">
        <v>67</v>
      </c>
      <c r="E240" s="30" t="s">
        <v>691</v>
      </c>
    </row>
    <row r="241" spans="1:18" x14ac:dyDescent="0.2">
      <c r="A241" s="19" t="s">
        <v>59</v>
      </c>
      <c r="B241" s="24" t="s">
        <v>276</v>
      </c>
      <c r="C241" s="24" t="s">
        <v>692</v>
      </c>
      <c r="D241" s="19" t="s">
        <v>61</v>
      </c>
      <c r="E241" s="25" t="s">
        <v>693</v>
      </c>
      <c r="F241" s="26" t="s">
        <v>482</v>
      </c>
      <c r="G241" s="27">
        <v>8</v>
      </c>
      <c r="H241" s="28">
        <v>0</v>
      </c>
      <c r="I241" s="28">
        <f>ROUND(ROUND(H241,2)*ROUND(G241,3),2)</f>
        <v>0</v>
      </c>
      <c r="O241">
        <f>(I241*21)/100</f>
        <v>0</v>
      </c>
      <c r="P241" t="s">
        <v>33</v>
      </c>
    </row>
    <row r="242" spans="1:18" x14ac:dyDescent="0.2">
      <c r="A242" s="29" t="s">
        <v>64</v>
      </c>
      <c r="E242" s="30" t="s">
        <v>61</v>
      </c>
    </row>
    <row r="243" spans="1:18" x14ac:dyDescent="0.2">
      <c r="A243" s="31" t="s">
        <v>65</v>
      </c>
      <c r="E243" s="32" t="s">
        <v>532</v>
      </c>
    </row>
    <row r="244" spans="1:18" ht="38.25" x14ac:dyDescent="0.2">
      <c r="A244" t="s">
        <v>67</v>
      </c>
      <c r="E244" s="30" t="s">
        <v>694</v>
      </c>
    </row>
    <row r="245" spans="1:18" x14ac:dyDescent="0.2">
      <c r="A245" s="19" t="s">
        <v>59</v>
      </c>
      <c r="B245" s="24" t="s">
        <v>279</v>
      </c>
      <c r="C245" s="24" t="s">
        <v>912</v>
      </c>
      <c r="D245" s="19" t="s">
        <v>61</v>
      </c>
      <c r="E245" s="25" t="s">
        <v>913</v>
      </c>
      <c r="F245" s="26" t="s">
        <v>482</v>
      </c>
      <c r="G245" s="27">
        <v>8</v>
      </c>
      <c r="H245" s="28">
        <v>0</v>
      </c>
      <c r="I245" s="28">
        <f>ROUND(ROUND(H245,2)*ROUND(G245,3),2)</f>
        <v>0</v>
      </c>
      <c r="O245">
        <f>(I245*21)/100</f>
        <v>0</v>
      </c>
      <c r="P245" t="s">
        <v>33</v>
      </c>
    </row>
    <row r="246" spans="1:18" x14ac:dyDescent="0.2">
      <c r="A246" s="29" t="s">
        <v>64</v>
      </c>
      <c r="E246" s="30" t="s">
        <v>61</v>
      </c>
    </row>
    <row r="247" spans="1:18" x14ac:dyDescent="0.2">
      <c r="A247" s="31" t="s">
        <v>65</v>
      </c>
      <c r="E247" s="32" t="s">
        <v>532</v>
      </c>
    </row>
    <row r="248" spans="1:18" ht="38.25" x14ac:dyDescent="0.2">
      <c r="A248" t="s">
        <v>67</v>
      </c>
      <c r="E248" s="30" t="s">
        <v>914</v>
      </c>
    </row>
    <row r="249" spans="1:18" ht="12.75" customHeight="1" x14ac:dyDescent="0.2">
      <c r="A249" s="5" t="s">
        <v>56</v>
      </c>
      <c r="B249" s="5"/>
      <c r="C249" s="33" t="s">
        <v>409</v>
      </c>
      <c r="D249" s="5"/>
      <c r="E249" s="22" t="s">
        <v>917</v>
      </c>
      <c r="F249" s="5"/>
      <c r="G249" s="5"/>
      <c r="H249" s="5"/>
      <c r="I249" s="34">
        <f>0+Q249</f>
        <v>0</v>
      </c>
      <c r="O249">
        <f>0+R249</f>
        <v>0</v>
      </c>
      <c r="Q249">
        <f>0+I250</f>
        <v>0</v>
      </c>
      <c r="R249">
        <f>0+O250</f>
        <v>0</v>
      </c>
    </row>
    <row r="250" spans="1:18" x14ac:dyDescent="0.2">
      <c r="A250" s="19" t="s">
        <v>59</v>
      </c>
      <c r="B250" s="24" t="s">
        <v>282</v>
      </c>
      <c r="C250" s="24" t="s">
        <v>918</v>
      </c>
      <c r="D250" s="19" t="s">
        <v>61</v>
      </c>
      <c r="E250" s="25" t="s">
        <v>919</v>
      </c>
      <c r="F250" s="26" t="s">
        <v>920</v>
      </c>
      <c r="G250" s="27">
        <v>1</v>
      </c>
      <c r="H250" s="28">
        <v>0</v>
      </c>
      <c r="I250" s="28">
        <f>ROUND(ROUND(H250,2)*ROUND(G250,3),2)</f>
        <v>0</v>
      </c>
      <c r="O250">
        <f>(I250*0)/100</f>
        <v>0</v>
      </c>
      <c r="P250" t="s">
        <v>37</v>
      </c>
    </row>
    <row r="251" spans="1:18" x14ac:dyDescent="0.2">
      <c r="A251" s="29" t="s">
        <v>64</v>
      </c>
      <c r="E251" s="30" t="s">
        <v>61</v>
      </c>
    </row>
    <row r="252" spans="1:18" ht="63.75" x14ac:dyDescent="0.2">
      <c r="A252" s="31" t="s">
        <v>65</v>
      </c>
      <c r="E252" s="32" t="s">
        <v>921</v>
      </c>
    </row>
    <row r="253" spans="1:18" x14ac:dyDescent="0.2">
      <c r="A253" t="s">
        <v>67</v>
      </c>
      <c r="E253" s="30" t="s">
        <v>922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Rekapitulace</vt:lpstr>
      <vt:lpstr>.1._D.1.2._D.1.2.1._PS 01-14-01</vt:lpstr>
      <vt:lpstr>.1._D.1.2._D.1.2.1._PS 02-14-01</vt:lpstr>
      <vt:lpstr>.1._D.1.2._D.1.2.9._PS 01-14-02</vt:lpstr>
      <vt:lpstr>.1._D.1.2._D.1.2.9._PS 02-14-02</vt:lpstr>
      <vt:lpstr>.1._D.1.3._D.1.3.5._PS 02-13-01</vt:lpstr>
      <vt:lpstr>.1._D.1.3._D.1.3.5._PS 02-13-02</vt:lpstr>
      <vt:lpstr>.2._D.2.3._D.2.3.4._SO 01-06-01</vt:lpstr>
      <vt:lpstr>.2._D.2.3._D.2.3.4._SO 02-06-01</vt:lpstr>
      <vt:lpstr>.2._D.2.3._D.2.3.6._SO 02-06-02</vt:lpstr>
      <vt:lpstr>.2._D.2.3._D.2.3.6._SO 02-12-01</vt:lpstr>
      <vt:lpstr>.2._D.2.3._D.2.3.8._SO 02-06-03</vt:lpstr>
      <vt:lpstr>.2._D.2.3._D.2.3.9._SO 02-50-01</vt:lpstr>
      <vt:lpstr>H_SO 98-98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Srovnal Otakar, Ing.</cp:lastModifiedBy>
  <dcterms:modified xsi:type="dcterms:W3CDTF">2021-05-28T11:12:31Z</dcterms:modified>
  <cp:category/>
  <cp:contentStatus/>
</cp:coreProperties>
</file>